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清单" sheetId="4" r:id="rId1"/>
  </sheets>
  <definedNames>
    <definedName name="_xlnm.Print_Area" localSheetId="0">清单!$A$1:$H$102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6" name="ID_0BC3D7BF56F145E993C9C722074F169D" descr="品杰B款行政桌"/>
        <xdr:cNvPicPr>
          <a:picLocks noChangeAspect="1"/>
        </xdr:cNvPicPr>
      </xdr:nvPicPr>
      <xdr:blipFill>
        <a:blip r:embed="rId1"/>
        <a:srcRect l="12396" t="28671" r="9910" b="15865"/>
        <a:stretch>
          <a:fillRect/>
        </a:stretch>
      </xdr:blipFill>
      <xdr:spPr>
        <a:xfrm>
          <a:off x="2276475" y="18557240"/>
          <a:ext cx="1738630" cy="853440"/>
        </a:xfrm>
        <a:prstGeom prst="rect">
          <a:avLst/>
        </a:prstGeom>
      </xdr:spPr>
    </xdr:pic>
  </etc:cellImage>
  <etc:cellImage>
    <xdr:pic>
      <xdr:nvPicPr>
        <xdr:cNvPr id="4" name="ID_B49B1D0F806944378C7B5F4208FFA32E"/>
        <xdr:cNvPicPr>
          <a:picLocks noChangeAspect="1"/>
        </xdr:cNvPicPr>
      </xdr:nvPicPr>
      <xdr:blipFill>
        <a:blip r:embed="rId2"/>
        <a:stretch>
          <a:fillRect/>
        </a:stretch>
      </xdr:blipFill>
      <xdr:spPr>
        <a:xfrm>
          <a:off x="2254250" y="159183705"/>
          <a:ext cx="1739900" cy="1234440"/>
        </a:xfrm>
        <a:prstGeom prst="rect">
          <a:avLst/>
        </a:prstGeom>
        <a:noFill/>
        <a:ln w="9525">
          <a:noFill/>
        </a:ln>
      </xdr:spPr>
    </xdr:pic>
  </etc:cellImage>
  <etc:cellImage>
    <xdr:pic>
      <xdr:nvPicPr>
        <xdr:cNvPr id="42" name="ID_42E40D9FE7044B1CBA96C8D4E5AF1DEE"/>
        <xdr:cNvPicPr>
          <a:picLocks noChangeAspect="1"/>
        </xdr:cNvPicPr>
      </xdr:nvPicPr>
      <xdr:blipFill>
        <a:blip r:embed="rId3"/>
        <a:stretch>
          <a:fillRect/>
        </a:stretch>
      </xdr:blipFill>
      <xdr:spPr>
        <a:xfrm>
          <a:off x="2397760" y="126723140"/>
          <a:ext cx="1375410" cy="1457325"/>
        </a:xfrm>
        <a:prstGeom prst="rect">
          <a:avLst/>
        </a:prstGeom>
        <a:noFill/>
        <a:ln w="9525">
          <a:noFill/>
        </a:ln>
      </xdr:spPr>
    </xdr:pic>
  </etc:cellImage>
  <etc:cellImage>
    <xdr:pic>
      <xdr:nvPicPr>
        <xdr:cNvPr id="40" name="ID_2460B90E25844914843804CB4ED10A00" descr="伯爵E款行政桌COT-DEE-1406(2)"/>
        <xdr:cNvPicPr>
          <a:picLocks noChangeAspect="1"/>
        </xdr:cNvPicPr>
      </xdr:nvPicPr>
      <xdr:blipFill>
        <a:blip r:embed="rId4"/>
        <a:srcRect l="26750" t="30000" r="28444" b="16515"/>
        <a:stretch>
          <a:fillRect/>
        </a:stretch>
      </xdr:blipFill>
      <xdr:spPr>
        <a:xfrm>
          <a:off x="2354580" y="50108485"/>
          <a:ext cx="1614170" cy="1207135"/>
        </a:xfrm>
        <a:prstGeom prst="rect">
          <a:avLst/>
        </a:prstGeom>
      </xdr:spPr>
    </xdr:pic>
  </etc:cellImage>
  <etc:cellImage>
    <xdr:pic>
      <xdr:nvPicPr>
        <xdr:cNvPr id="39" name="ID_6E885EAEE9E24F66AFE196510BA9AD84" descr="伯爵E款行政桌COT-DEE-1406(2)"/>
        <xdr:cNvPicPr>
          <a:picLocks noChangeAspect="1"/>
        </xdr:cNvPicPr>
      </xdr:nvPicPr>
      <xdr:blipFill>
        <a:blip r:embed="rId4"/>
        <a:srcRect l="26750" t="30000" r="28444" b="16515"/>
        <a:stretch>
          <a:fillRect/>
        </a:stretch>
      </xdr:blipFill>
      <xdr:spPr>
        <a:xfrm>
          <a:off x="2354580" y="71965185"/>
          <a:ext cx="1614170" cy="1207135"/>
        </a:xfrm>
        <a:prstGeom prst="rect">
          <a:avLst/>
        </a:prstGeom>
      </xdr:spPr>
    </xdr:pic>
  </etc:cellImage>
  <etc:cellImage>
    <xdr:pic>
      <xdr:nvPicPr>
        <xdr:cNvPr id="36" name="ID_7EACFCEEEA1D4369A2DB6307F9157B62" descr="103400024_单体图_E902-3.162040_侧面45°"/>
        <xdr:cNvPicPr>
          <a:picLocks noChangeAspect="1"/>
        </xdr:cNvPicPr>
      </xdr:nvPicPr>
      <xdr:blipFill>
        <a:blip r:embed="rId5"/>
        <a:srcRect l="29174" t="54187" r="31201" b="10155"/>
        <a:stretch>
          <a:fillRect/>
        </a:stretch>
      </xdr:blipFill>
      <xdr:spPr>
        <a:xfrm>
          <a:off x="2298700" y="105304590"/>
          <a:ext cx="1742440" cy="1082040"/>
        </a:xfrm>
        <a:prstGeom prst="rect">
          <a:avLst/>
        </a:prstGeom>
      </xdr:spPr>
    </xdr:pic>
  </etc:cellImage>
  <etc:cellImage>
    <xdr:pic>
      <xdr:nvPicPr>
        <xdr:cNvPr id="35" name="ID_E63E89F6BF3F4C2B9503F4C278F59022" descr="103400024_单体图_E902-3.162040_侧面45°"/>
        <xdr:cNvPicPr>
          <a:picLocks noChangeAspect="1"/>
        </xdr:cNvPicPr>
      </xdr:nvPicPr>
      <xdr:blipFill>
        <a:blip r:embed="rId5"/>
        <a:srcRect l="29174" t="54187" r="31201" b="10155"/>
        <a:stretch>
          <a:fillRect/>
        </a:stretch>
      </xdr:blipFill>
      <xdr:spPr>
        <a:xfrm>
          <a:off x="2276475" y="14750415"/>
          <a:ext cx="1742440" cy="1082040"/>
        </a:xfrm>
        <a:prstGeom prst="rect">
          <a:avLst/>
        </a:prstGeom>
      </xdr:spPr>
    </xdr:pic>
  </etc:cellImage>
  <etc:cellImage>
    <xdr:pic>
      <xdr:nvPicPr>
        <xdr:cNvPr id="34" name="ID_675FBC9576F34B3E91692A7708637E61"/>
        <xdr:cNvPicPr>
          <a:picLocks noChangeAspect="1"/>
        </xdr:cNvPicPr>
      </xdr:nvPicPr>
      <xdr:blipFill>
        <a:blip r:embed="rId6"/>
        <a:stretch>
          <a:fillRect/>
        </a:stretch>
      </xdr:blipFill>
      <xdr:spPr>
        <a:xfrm>
          <a:off x="2343785" y="164378640"/>
          <a:ext cx="1631315" cy="1045845"/>
        </a:xfrm>
        <a:prstGeom prst="rect">
          <a:avLst/>
        </a:prstGeom>
        <a:noFill/>
        <a:ln w="9525">
          <a:noFill/>
        </a:ln>
      </xdr:spPr>
    </xdr:pic>
  </etc:cellImage>
  <etc:cellImage>
    <xdr:pic>
      <xdr:nvPicPr>
        <xdr:cNvPr id="19" name="ID_6FC4A9871B134295AFC65CC18E3621F2"/>
        <xdr:cNvPicPr>
          <a:picLocks noChangeAspect="1"/>
        </xdr:cNvPicPr>
      </xdr:nvPicPr>
      <xdr:blipFill>
        <a:blip r:embed="rId7"/>
        <a:stretch>
          <a:fillRect/>
        </a:stretch>
      </xdr:blipFill>
      <xdr:spPr>
        <a:xfrm>
          <a:off x="2287270" y="162718750"/>
          <a:ext cx="1558925" cy="824865"/>
        </a:xfrm>
        <a:prstGeom prst="rect">
          <a:avLst/>
        </a:prstGeom>
        <a:noFill/>
        <a:ln w="9525">
          <a:noFill/>
        </a:ln>
      </xdr:spPr>
    </xdr:pic>
  </etc:cellImage>
  <etc:cellImage>
    <xdr:pic>
      <xdr:nvPicPr>
        <xdr:cNvPr id="46" name="ID_3A5308C6B2BF43788F867BB866611B69" descr="C5692-黑"/>
        <xdr:cNvPicPr>
          <a:picLocks noChangeAspect="1"/>
        </xdr:cNvPicPr>
      </xdr:nvPicPr>
      <xdr:blipFill>
        <a:blip r:embed="rId8"/>
        <a:stretch>
          <a:fillRect/>
        </a:stretch>
      </xdr:blipFill>
      <xdr:spPr>
        <a:xfrm>
          <a:off x="2613660" y="65255140"/>
          <a:ext cx="1136015" cy="1337945"/>
        </a:xfrm>
        <a:prstGeom prst="rect">
          <a:avLst/>
        </a:prstGeom>
      </xdr:spPr>
    </xdr:pic>
  </etc:cellImage>
  <etc:cellImage>
    <xdr:pic>
      <xdr:nvPicPr>
        <xdr:cNvPr id="44" name="ID_C655A0A50408410FBC8F3FFF5D3F2486" descr="C5692-黑"/>
        <xdr:cNvPicPr>
          <a:picLocks noChangeAspect="1"/>
        </xdr:cNvPicPr>
      </xdr:nvPicPr>
      <xdr:blipFill>
        <a:blip r:embed="rId8"/>
        <a:stretch>
          <a:fillRect/>
        </a:stretch>
      </xdr:blipFill>
      <xdr:spPr>
        <a:xfrm>
          <a:off x="2613660" y="42433240"/>
          <a:ext cx="1136015" cy="1337945"/>
        </a:xfrm>
        <a:prstGeom prst="rect">
          <a:avLst/>
        </a:prstGeom>
      </xdr:spPr>
    </xdr:pic>
  </etc:cellImage>
  <etc:cellImage>
    <xdr:pic>
      <xdr:nvPicPr>
        <xdr:cNvPr id="41" name="ID_6A22BF47F96D40688724E6317D3E120B" descr="MDL-CAA"/>
        <xdr:cNvPicPr>
          <a:picLocks noChangeAspect="1"/>
        </xdr:cNvPicPr>
      </xdr:nvPicPr>
      <xdr:blipFill>
        <a:blip r:embed="rId9"/>
        <a:srcRect l="32344" t="33296" r="35464" b="17222"/>
        <a:stretch>
          <a:fillRect/>
        </a:stretch>
      </xdr:blipFill>
      <xdr:spPr>
        <a:xfrm>
          <a:off x="2434590" y="47644050"/>
          <a:ext cx="1449070" cy="1252855"/>
        </a:xfrm>
        <a:prstGeom prst="rect">
          <a:avLst/>
        </a:prstGeom>
      </xdr:spPr>
    </xdr:pic>
  </etc:cellImage>
  <etc:cellImage>
    <xdr:pic>
      <xdr:nvPicPr>
        <xdr:cNvPr id="37" name="ID_7450F57605A5412A8E4F9C525229805F" descr="MDL-CAA"/>
        <xdr:cNvPicPr>
          <a:picLocks noChangeAspect="1"/>
        </xdr:cNvPicPr>
      </xdr:nvPicPr>
      <xdr:blipFill>
        <a:blip r:embed="rId9"/>
        <a:srcRect l="32344" t="33296" r="35464" b="17222"/>
        <a:stretch>
          <a:fillRect/>
        </a:stretch>
      </xdr:blipFill>
      <xdr:spPr>
        <a:xfrm>
          <a:off x="2423160" y="37456745"/>
          <a:ext cx="1449070" cy="1252855"/>
        </a:xfrm>
        <a:prstGeom prst="rect">
          <a:avLst/>
        </a:prstGeom>
      </xdr:spPr>
    </xdr:pic>
  </etc:cellImage>
  <etc:cellImage>
    <xdr:pic>
      <xdr:nvPicPr>
        <xdr:cNvPr id="30" name="ID_64057B0748F642A5828B130A56C33FEC" descr="C5692-黑"/>
        <xdr:cNvPicPr>
          <a:picLocks noChangeAspect="1"/>
        </xdr:cNvPicPr>
      </xdr:nvPicPr>
      <xdr:blipFill>
        <a:blip r:embed="rId8"/>
        <a:stretch>
          <a:fillRect/>
        </a:stretch>
      </xdr:blipFill>
      <xdr:spPr>
        <a:xfrm>
          <a:off x="2602230" y="25147270"/>
          <a:ext cx="1136015" cy="1337945"/>
        </a:xfrm>
        <a:prstGeom prst="rect">
          <a:avLst/>
        </a:prstGeom>
      </xdr:spPr>
    </xdr:pic>
  </etc:cellImage>
  <etc:cellImage>
    <xdr:pic>
      <xdr:nvPicPr>
        <xdr:cNvPr id="11" name="ID_33FF6AE3B3BD457E97D7E7E5E320EDA3"/>
        <xdr:cNvPicPr>
          <a:picLocks noChangeAspect="1"/>
        </xdr:cNvPicPr>
      </xdr:nvPicPr>
      <xdr:blipFill>
        <a:blip r:embed="rId10"/>
        <a:stretch>
          <a:fillRect/>
        </a:stretch>
      </xdr:blipFill>
      <xdr:spPr>
        <a:xfrm>
          <a:off x="2286635" y="8519795"/>
          <a:ext cx="1694180" cy="1229360"/>
        </a:xfrm>
        <a:prstGeom prst="rect">
          <a:avLst/>
        </a:prstGeom>
        <a:noFill/>
        <a:ln w="9525">
          <a:noFill/>
        </a:ln>
      </xdr:spPr>
    </xdr:pic>
  </etc:cellImage>
  <etc:cellImage>
    <xdr:pic>
      <xdr:nvPicPr>
        <xdr:cNvPr id="5" name="ID_0A079B3BA364436391AA51E4B7414918" descr="EH72.720200会议桌单体图"/>
        <xdr:cNvPicPr>
          <a:picLocks noChangeAspect="1"/>
        </xdr:cNvPicPr>
      </xdr:nvPicPr>
      <xdr:blipFill>
        <a:blip r:embed="rId11"/>
        <a:srcRect l="11097" t="22125" r="11139" b="26823"/>
        <a:stretch>
          <a:fillRect/>
        </a:stretch>
      </xdr:blipFill>
      <xdr:spPr>
        <a:xfrm>
          <a:off x="2220595" y="2786380"/>
          <a:ext cx="1764665" cy="772160"/>
        </a:xfrm>
        <a:prstGeom prst="rect">
          <a:avLst/>
        </a:prstGeom>
      </xdr:spPr>
    </xdr:pic>
  </etc:cellImage>
  <etc:cellImage>
    <xdr:pic>
      <xdr:nvPicPr>
        <xdr:cNvPr id="21" name="ID_63F8CC8451D54E7798C4DDA2840BE55E" descr="CGH48STG主管椅单体图"/>
        <xdr:cNvPicPr>
          <a:picLocks noChangeAspect="1"/>
        </xdr:cNvPicPr>
      </xdr:nvPicPr>
      <xdr:blipFill>
        <a:blip r:embed="rId12"/>
        <a:stretch>
          <a:fillRect/>
        </a:stretch>
      </xdr:blipFill>
      <xdr:spPr>
        <a:xfrm>
          <a:off x="2623185" y="22019260"/>
          <a:ext cx="970280" cy="1453515"/>
        </a:xfrm>
        <a:prstGeom prst="rect">
          <a:avLst/>
        </a:prstGeom>
      </xdr:spPr>
    </xdr:pic>
  </etc:cellImage>
  <etc:cellImage>
    <xdr:pic>
      <xdr:nvPicPr>
        <xdr:cNvPr id="48" name="ID_FF0445C670C44EEA89E152E6D26E0B51" descr="C5692-黑"/>
        <xdr:cNvPicPr>
          <a:picLocks noChangeAspect="1"/>
        </xdr:cNvPicPr>
      </xdr:nvPicPr>
      <xdr:blipFill>
        <a:blip r:embed="rId8"/>
        <a:stretch>
          <a:fillRect/>
        </a:stretch>
      </xdr:blipFill>
      <xdr:spPr>
        <a:xfrm>
          <a:off x="2613660" y="51755040"/>
          <a:ext cx="1136015" cy="1337945"/>
        </a:xfrm>
        <a:prstGeom prst="rect">
          <a:avLst/>
        </a:prstGeom>
      </xdr:spPr>
    </xdr:pic>
  </etc:cellImage>
  <etc:cellImage>
    <xdr:pic>
      <xdr:nvPicPr>
        <xdr:cNvPr id="49" name="ID_430DB4316C5D411A8F1E56CBBC6146BF"/>
        <xdr:cNvPicPr>
          <a:picLocks noChangeAspect="1"/>
        </xdr:cNvPicPr>
      </xdr:nvPicPr>
      <xdr:blipFill>
        <a:blip r:embed="rId13"/>
        <a:stretch>
          <a:fillRect/>
        </a:stretch>
      </xdr:blipFill>
      <xdr:spPr>
        <a:xfrm>
          <a:off x="2747010" y="53433980"/>
          <a:ext cx="680085" cy="1440815"/>
        </a:xfrm>
        <a:prstGeom prst="rect">
          <a:avLst/>
        </a:prstGeom>
        <a:noFill/>
        <a:ln w="9525">
          <a:noFill/>
        </a:ln>
      </xdr:spPr>
    </xdr:pic>
  </etc:cellImage>
  <etc:cellImage>
    <xdr:pic>
      <xdr:nvPicPr>
        <xdr:cNvPr id="54" name="ID_8B060924646842169CC56281123CA8C4"/>
        <xdr:cNvPicPr>
          <a:picLocks noChangeAspect="1"/>
        </xdr:cNvPicPr>
      </xdr:nvPicPr>
      <xdr:blipFill>
        <a:blip r:embed="rId13"/>
        <a:stretch>
          <a:fillRect/>
        </a:stretch>
      </xdr:blipFill>
      <xdr:spPr>
        <a:xfrm>
          <a:off x="2747010" y="67683380"/>
          <a:ext cx="680085" cy="1440815"/>
        </a:xfrm>
        <a:prstGeom prst="rect">
          <a:avLst/>
        </a:prstGeom>
        <a:noFill/>
        <a:ln w="9525">
          <a:noFill/>
        </a:ln>
      </xdr:spPr>
    </xdr:pic>
  </etc:cellImage>
  <etc:cellImage>
    <xdr:pic>
      <xdr:nvPicPr>
        <xdr:cNvPr id="57" name="ID_DE0617190BB748EB8387B864C46234D2" descr="C5692-黑"/>
        <xdr:cNvPicPr>
          <a:picLocks noChangeAspect="1"/>
        </xdr:cNvPicPr>
      </xdr:nvPicPr>
      <xdr:blipFill>
        <a:blip r:embed="rId8"/>
        <a:stretch>
          <a:fillRect/>
        </a:stretch>
      </xdr:blipFill>
      <xdr:spPr>
        <a:xfrm>
          <a:off x="2613660" y="73611740"/>
          <a:ext cx="1136015" cy="1337945"/>
        </a:xfrm>
        <a:prstGeom prst="rect">
          <a:avLst/>
        </a:prstGeom>
      </xdr:spPr>
    </xdr:pic>
  </etc:cellImage>
  <etc:cellImage>
    <xdr:pic>
      <xdr:nvPicPr>
        <xdr:cNvPr id="60" name="ID_7DB87C4EFEDD49D6AB480622D7D5E799" descr="C5692-黑"/>
        <xdr:cNvPicPr>
          <a:picLocks noChangeAspect="1"/>
        </xdr:cNvPicPr>
      </xdr:nvPicPr>
      <xdr:blipFill>
        <a:blip r:embed="rId8"/>
        <a:stretch>
          <a:fillRect/>
        </a:stretch>
      </xdr:blipFill>
      <xdr:spPr>
        <a:xfrm>
          <a:off x="2613660" y="79504540"/>
          <a:ext cx="1136015" cy="1337945"/>
        </a:xfrm>
        <a:prstGeom prst="rect">
          <a:avLst/>
        </a:prstGeom>
      </xdr:spPr>
    </xdr:pic>
  </etc:cellImage>
  <etc:cellImage>
    <xdr:pic>
      <xdr:nvPicPr>
        <xdr:cNvPr id="62" name="ID_95984425C3DC4CC5A37829B791EFFE3F"/>
        <xdr:cNvPicPr>
          <a:picLocks noChangeAspect="1"/>
        </xdr:cNvPicPr>
      </xdr:nvPicPr>
      <xdr:blipFill>
        <a:blip r:embed="rId14" r:link="rId15"/>
        <a:srcRect l="6670" t="28388" r="4805" b="16706"/>
        <a:stretch>
          <a:fillRect/>
        </a:stretch>
      </xdr:blipFill>
      <xdr:spPr>
        <a:xfrm>
          <a:off x="2317115" y="81443830"/>
          <a:ext cx="1721485" cy="1033780"/>
        </a:xfrm>
        <a:prstGeom prst="rect">
          <a:avLst/>
        </a:prstGeom>
        <a:noFill/>
        <a:ln>
          <a:noFill/>
        </a:ln>
      </xdr:spPr>
    </xdr:pic>
  </etc:cellImage>
  <etc:cellImage>
    <xdr:pic>
      <xdr:nvPicPr>
        <xdr:cNvPr id="65" name="ID_12C7F4CA25B742609F797F4A62F9AE39" descr="C5692-黑"/>
        <xdr:cNvPicPr>
          <a:picLocks noChangeAspect="1"/>
        </xdr:cNvPicPr>
      </xdr:nvPicPr>
      <xdr:blipFill>
        <a:blip r:embed="rId8"/>
        <a:stretch>
          <a:fillRect/>
        </a:stretch>
      </xdr:blipFill>
      <xdr:spPr>
        <a:xfrm>
          <a:off x="2613660" y="87861140"/>
          <a:ext cx="1136015" cy="1337945"/>
        </a:xfrm>
        <a:prstGeom prst="rect">
          <a:avLst/>
        </a:prstGeom>
      </xdr:spPr>
    </xdr:pic>
  </etc:cellImage>
  <etc:cellImage>
    <xdr:pic>
      <xdr:nvPicPr>
        <xdr:cNvPr id="67" name="ID_6530613AE59343419DA04A7D377AA5B3"/>
        <xdr:cNvPicPr>
          <a:picLocks noChangeAspect="1"/>
        </xdr:cNvPicPr>
      </xdr:nvPicPr>
      <xdr:blipFill>
        <a:blip r:embed="rId13"/>
        <a:stretch>
          <a:fillRect/>
        </a:stretch>
      </xdr:blipFill>
      <xdr:spPr>
        <a:xfrm>
          <a:off x="2747010" y="89540080"/>
          <a:ext cx="680085" cy="1440815"/>
        </a:xfrm>
        <a:prstGeom prst="rect">
          <a:avLst/>
        </a:prstGeom>
        <a:noFill/>
        <a:ln w="9525">
          <a:noFill/>
        </a:ln>
      </xdr:spPr>
    </xdr:pic>
  </etc:cellImage>
  <etc:cellImage>
    <xdr:pic>
      <xdr:nvPicPr>
        <xdr:cNvPr id="69" name="ID_E8DE530A687B48959703A18D42FD23BC" descr="C5692-黑"/>
        <xdr:cNvPicPr>
          <a:picLocks noChangeAspect="1"/>
        </xdr:cNvPicPr>
      </xdr:nvPicPr>
      <xdr:blipFill>
        <a:blip r:embed="rId8"/>
        <a:stretch>
          <a:fillRect/>
        </a:stretch>
      </xdr:blipFill>
      <xdr:spPr>
        <a:xfrm>
          <a:off x="2613660" y="93753940"/>
          <a:ext cx="1136015" cy="1337945"/>
        </a:xfrm>
        <a:prstGeom prst="rect">
          <a:avLst/>
        </a:prstGeom>
      </xdr:spPr>
    </xdr:pic>
  </etc:cellImage>
  <etc:cellImage>
    <xdr:pic>
      <xdr:nvPicPr>
        <xdr:cNvPr id="71" name="ID_B448C0656F7E43A59EE837A91478DEF9"/>
        <xdr:cNvPicPr>
          <a:picLocks noChangeAspect="1"/>
        </xdr:cNvPicPr>
      </xdr:nvPicPr>
      <xdr:blipFill>
        <a:blip r:embed="rId16"/>
        <a:stretch>
          <a:fillRect/>
        </a:stretch>
      </xdr:blipFill>
      <xdr:spPr>
        <a:xfrm>
          <a:off x="2219960" y="91994990"/>
          <a:ext cx="1804670" cy="1146810"/>
        </a:xfrm>
        <a:prstGeom prst="rect">
          <a:avLst/>
        </a:prstGeom>
        <a:noFill/>
        <a:ln w="9525">
          <a:noFill/>
        </a:ln>
      </xdr:spPr>
    </xdr:pic>
  </etc:cellImage>
  <etc:cellImage>
    <xdr:pic>
      <xdr:nvPicPr>
        <xdr:cNvPr id="73" name="ID_BAA50837272E4249AE86C69F7F4FD982"/>
        <xdr:cNvPicPr>
          <a:picLocks noChangeAspect="1"/>
        </xdr:cNvPicPr>
      </xdr:nvPicPr>
      <xdr:blipFill>
        <a:blip r:embed="rId10"/>
        <a:stretch>
          <a:fillRect/>
        </a:stretch>
      </xdr:blipFill>
      <xdr:spPr>
        <a:xfrm>
          <a:off x="2252980" y="101839395"/>
          <a:ext cx="1694180" cy="1229360"/>
        </a:xfrm>
        <a:prstGeom prst="rect">
          <a:avLst/>
        </a:prstGeom>
        <a:noFill/>
        <a:ln w="9525">
          <a:noFill/>
        </a:ln>
      </xdr:spPr>
    </xdr:pic>
  </etc:cellImage>
  <etc:cellImage>
    <xdr:pic>
      <xdr:nvPicPr>
        <xdr:cNvPr id="77" name="ID_B3FABB777AB5447D88B8C73DB37D68F1"/>
        <xdr:cNvPicPr>
          <a:picLocks noChangeAspect="1"/>
        </xdr:cNvPicPr>
      </xdr:nvPicPr>
      <xdr:blipFill>
        <a:blip r:embed="rId17"/>
        <a:stretch>
          <a:fillRect/>
        </a:stretch>
      </xdr:blipFill>
      <xdr:spPr>
        <a:xfrm>
          <a:off x="2601595" y="111514890"/>
          <a:ext cx="1057910" cy="1457325"/>
        </a:xfrm>
        <a:prstGeom prst="rect">
          <a:avLst/>
        </a:prstGeom>
      </xdr:spPr>
    </xdr:pic>
  </etc:cellImage>
  <etc:cellImage>
    <xdr:pic>
      <xdr:nvPicPr>
        <xdr:cNvPr id="78" name="ID_B875157C56674E38A58EE59ECE8E69F4"/>
        <xdr:cNvPicPr>
          <a:picLocks noChangeAspect="1"/>
        </xdr:cNvPicPr>
      </xdr:nvPicPr>
      <xdr:blipFill>
        <a:blip r:embed="rId18"/>
        <a:stretch>
          <a:fillRect/>
        </a:stretch>
      </xdr:blipFill>
      <xdr:spPr>
        <a:xfrm>
          <a:off x="2232025" y="109744510"/>
          <a:ext cx="1784350" cy="1189990"/>
        </a:xfrm>
        <a:prstGeom prst="rect">
          <a:avLst/>
        </a:prstGeom>
      </xdr:spPr>
    </xdr:pic>
  </etc:cellImage>
  <etc:cellImage>
    <xdr:pic>
      <xdr:nvPicPr>
        <xdr:cNvPr id="86" name="ID_3C566DA011D9438885ADB14DEBA38AF3"/>
        <xdr:cNvPicPr>
          <a:picLocks noChangeAspect="1"/>
        </xdr:cNvPicPr>
      </xdr:nvPicPr>
      <xdr:blipFill>
        <a:blip r:embed="rId17"/>
        <a:stretch>
          <a:fillRect/>
        </a:stretch>
      </xdr:blipFill>
      <xdr:spPr>
        <a:xfrm>
          <a:off x="2601595" y="125014990"/>
          <a:ext cx="1057910" cy="1457325"/>
        </a:xfrm>
        <a:prstGeom prst="rect">
          <a:avLst/>
        </a:prstGeom>
      </xdr:spPr>
    </xdr:pic>
  </etc:cellImage>
  <etc:cellImage>
    <xdr:pic>
      <xdr:nvPicPr>
        <xdr:cNvPr id="91" name="ID_D833EC12FA7E4E4AB4F5F8E6602BCAF9"/>
        <xdr:cNvPicPr>
          <a:picLocks noChangeAspect="1"/>
        </xdr:cNvPicPr>
      </xdr:nvPicPr>
      <xdr:blipFill>
        <a:blip r:embed="rId19"/>
        <a:stretch>
          <a:fillRect/>
        </a:stretch>
      </xdr:blipFill>
      <xdr:spPr>
        <a:xfrm>
          <a:off x="2567940" y="128389380"/>
          <a:ext cx="1237615" cy="1583055"/>
        </a:xfrm>
        <a:prstGeom prst="rect">
          <a:avLst/>
        </a:prstGeom>
        <a:noFill/>
        <a:ln w="9525">
          <a:noFill/>
        </a:ln>
      </xdr:spPr>
    </xdr:pic>
  </etc:cellImage>
  <etc:cellImage>
    <xdr:pic>
      <xdr:nvPicPr>
        <xdr:cNvPr id="97" name="ID_F92428E270DC4B8198ECA20B800F6704" descr="MDL-CAA"/>
        <xdr:cNvPicPr>
          <a:picLocks noChangeAspect="1"/>
        </xdr:cNvPicPr>
      </xdr:nvPicPr>
      <xdr:blipFill>
        <a:blip r:embed="rId9"/>
        <a:srcRect l="32344" t="33296" r="35464" b="17222"/>
        <a:stretch>
          <a:fillRect/>
        </a:stretch>
      </xdr:blipFill>
      <xdr:spPr>
        <a:xfrm>
          <a:off x="2434590" y="136175750"/>
          <a:ext cx="1449070" cy="1252855"/>
        </a:xfrm>
        <a:prstGeom prst="rect">
          <a:avLst/>
        </a:prstGeom>
      </xdr:spPr>
    </xdr:pic>
  </etc:cellImage>
  <etc:cellImage>
    <xdr:pic>
      <xdr:nvPicPr>
        <xdr:cNvPr id="98" name="ID_F44099BA447E488A9752D25CAA14F295"/>
        <xdr:cNvPicPr>
          <a:picLocks noChangeAspect="1"/>
        </xdr:cNvPicPr>
      </xdr:nvPicPr>
      <xdr:blipFill>
        <a:blip r:embed="rId20"/>
        <a:stretch>
          <a:fillRect/>
        </a:stretch>
      </xdr:blipFill>
      <xdr:spPr>
        <a:xfrm>
          <a:off x="2242185" y="137937240"/>
          <a:ext cx="1720215" cy="1290320"/>
        </a:xfrm>
        <a:prstGeom prst="rect">
          <a:avLst/>
        </a:prstGeom>
        <a:noFill/>
        <a:ln w="9525">
          <a:noFill/>
        </a:ln>
      </xdr:spPr>
    </xdr:pic>
  </etc:cellImage>
  <etc:cellImage>
    <xdr:pic>
      <xdr:nvPicPr>
        <xdr:cNvPr id="101" name="ID_696CBB14F37B458AB6305C00F4924989"/>
        <xdr:cNvPicPr>
          <a:picLocks noChangeAspect="1"/>
        </xdr:cNvPicPr>
      </xdr:nvPicPr>
      <xdr:blipFill>
        <a:blip r:embed="rId21"/>
        <a:stretch>
          <a:fillRect/>
        </a:stretch>
      </xdr:blipFill>
      <xdr:spPr>
        <a:xfrm>
          <a:off x="2219960" y="145470245"/>
          <a:ext cx="1837690" cy="1280795"/>
        </a:xfrm>
        <a:prstGeom prst="rect">
          <a:avLst/>
        </a:prstGeom>
        <a:noFill/>
        <a:ln w="9525">
          <a:noFill/>
        </a:ln>
      </xdr:spPr>
    </xdr:pic>
  </etc:cellImage>
  <etc:cellImage>
    <xdr:pic>
      <xdr:nvPicPr>
        <xdr:cNvPr id="103" name="ID_4177E1A76B7542F4BB4C380070DB3E14" descr="C5692-黑"/>
        <xdr:cNvPicPr>
          <a:picLocks noChangeAspect="1"/>
        </xdr:cNvPicPr>
      </xdr:nvPicPr>
      <xdr:blipFill>
        <a:blip r:embed="rId8"/>
        <a:stretch>
          <a:fillRect/>
        </a:stretch>
      </xdr:blipFill>
      <xdr:spPr>
        <a:xfrm>
          <a:off x="2613660" y="149989540"/>
          <a:ext cx="1136015" cy="1337945"/>
        </a:xfrm>
        <a:prstGeom prst="rect">
          <a:avLst/>
        </a:prstGeom>
      </xdr:spPr>
    </xdr:pic>
  </etc:cellImage>
  <etc:cellImage>
    <xdr:pic>
      <xdr:nvPicPr>
        <xdr:cNvPr id="104" name="ID_156FED8BC3564C56B69E2DF60C30297C"/>
        <xdr:cNvPicPr>
          <a:picLocks noChangeAspect="1"/>
        </xdr:cNvPicPr>
      </xdr:nvPicPr>
      <xdr:blipFill>
        <a:blip r:embed="rId22"/>
        <a:stretch>
          <a:fillRect/>
        </a:stretch>
      </xdr:blipFill>
      <xdr:spPr>
        <a:xfrm>
          <a:off x="2735580" y="152445085"/>
          <a:ext cx="782955" cy="1423035"/>
        </a:xfrm>
        <a:prstGeom prst="rect">
          <a:avLst/>
        </a:prstGeom>
      </xdr:spPr>
    </xdr:pic>
  </etc:cellImage>
  <etc:cellImage>
    <xdr:pic>
      <xdr:nvPicPr>
        <xdr:cNvPr id="2" name="ID_A3409F9E046C433FB4F04978232B0875"/>
        <xdr:cNvPicPr>
          <a:picLocks noChangeAspect="1"/>
        </xdr:cNvPicPr>
      </xdr:nvPicPr>
      <xdr:blipFill>
        <a:blip r:embed="rId23"/>
        <a:srcRect l="11800" t="9588"/>
        <a:stretch>
          <a:fillRect/>
        </a:stretch>
      </xdr:blipFill>
      <xdr:spPr>
        <a:xfrm>
          <a:off x="2500630" y="5339715"/>
          <a:ext cx="1238885" cy="1812290"/>
        </a:xfrm>
        <a:prstGeom prst="rect">
          <a:avLst/>
        </a:prstGeom>
      </xdr:spPr>
    </xdr:pic>
  </etc:cellImage>
  <etc:cellImage>
    <xdr:pic>
      <xdr:nvPicPr>
        <xdr:cNvPr id="3" name="ID_E337BB25A54646BF85E34BF12B6930DA" descr="YTC-1062"/>
        <xdr:cNvPicPr>
          <a:picLocks noChangeAspect="1"/>
        </xdr:cNvPicPr>
      </xdr:nvPicPr>
      <xdr:blipFill>
        <a:blip r:embed="rId24"/>
        <a:stretch>
          <a:fillRect/>
        </a:stretch>
      </xdr:blipFill>
      <xdr:spPr>
        <a:xfrm flipH="1">
          <a:off x="2633980" y="11579860"/>
          <a:ext cx="1110615" cy="1410970"/>
        </a:xfrm>
        <a:prstGeom prst="rect">
          <a:avLst/>
        </a:prstGeom>
      </xdr:spPr>
    </xdr:pic>
  </etc:cellImage>
  <etc:cellImage>
    <xdr:pic>
      <xdr:nvPicPr>
        <xdr:cNvPr id="7" name="ID_6D7568D73F5F42258A88494B1B76408E"/>
        <xdr:cNvPicPr>
          <a:picLocks noChangeAspect="1"/>
        </xdr:cNvPicPr>
      </xdr:nvPicPr>
      <xdr:blipFill>
        <a:blip r:embed="rId25"/>
        <a:stretch>
          <a:fillRect/>
        </a:stretch>
      </xdr:blipFill>
      <xdr:spPr>
        <a:xfrm>
          <a:off x="2241550" y="34458910"/>
          <a:ext cx="1739265" cy="965200"/>
        </a:xfrm>
        <a:prstGeom prst="rect">
          <a:avLst/>
        </a:prstGeom>
        <a:noFill/>
        <a:ln w="9525">
          <a:noFill/>
        </a:ln>
      </xdr:spPr>
    </xdr:pic>
  </etc:cellImage>
  <etc:cellImage>
    <xdr:pic>
      <xdr:nvPicPr>
        <xdr:cNvPr id="8" name="ID_FC282EA683664F11AD235FCDC778B6D4"/>
        <xdr:cNvPicPr>
          <a:picLocks noChangeAspect="1"/>
        </xdr:cNvPicPr>
      </xdr:nvPicPr>
      <xdr:blipFill>
        <a:blip r:embed="rId26"/>
        <a:srcRect l="34721" r="36732"/>
        <a:stretch>
          <a:fillRect/>
        </a:stretch>
      </xdr:blipFill>
      <xdr:spPr>
        <a:xfrm>
          <a:off x="2771775" y="28117165"/>
          <a:ext cx="735330" cy="1448435"/>
        </a:xfrm>
        <a:prstGeom prst="rect">
          <a:avLst/>
        </a:prstGeom>
      </xdr:spPr>
    </xdr:pic>
  </etc:cellImage>
  <etc:cellImage>
    <xdr:pic>
      <xdr:nvPicPr>
        <xdr:cNvPr id="10" name="ID_21EC8D11D66D495D897F40176A5CB06D" descr="E901-2.101040单体图"/>
        <xdr:cNvPicPr>
          <a:picLocks noChangeAspect="1"/>
        </xdr:cNvPicPr>
      </xdr:nvPicPr>
      <xdr:blipFill>
        <a:blip r:embed="rId27"/>
        <a:srcRect l="16698" t="48620" r="46895" b="5472"/>
        <a:stretch>
          <a:fillRect/>
        </a:stretch>
      </xdr:blipFill>
      <xdr:spPr>
        <a:xfrm>
          <a:off x="2489200" y="31268035"/>
          <a:ext cx="1313815" cy="1382395"/>
        </a:xfrm>
        <a:prstGeom prst="rect">
          <a:avLst/>
        </a:prstGeom>
      </xdr:spPr>
    </xdr:pic>
  </etc:cellImage>
  <etc:cellImage>
    <xdr:pic>
      <xdr:nvPicPr>
        <xdr:cNvPr id="12" name="ID_AC73605F6FA243AA80511FD82C3D612D" descr="伯爵E款行政桌COT-DEE-1406(2)"/>
        <xdr:cNvPicPr>
          <a:picLocks noChangeAspect="1"/>
        </xdr:cNvPicPr>
      </xdr:nvPicPr>
      <xdr:blipFill>
        <a:blip r:embed="rId4"/>
        <a:srcRect l="26750" t="30000" r="28444" b="16515"/>
        <a:stretch>
          <a:fillRect/>
        </a:stretch>
      </xdr:blipFill>
      <xdr:spPr>
        <a:xfrm>
          <a:off x="2354580" y="40786685"/>
          <a:ext cx="1614170" cy="1207135"/>
        </a:xfrm>
        <a:prstGeom prst="rect">
          <a:avLst/>
        </a:prstGeom>
      </xdr:spPr>
    </xdr:pic>
  </etc:cellImage>
  <etc:cellImage>
    <xdr:pic>
      <xdr:nvPicPr>
        <xdr:cNvPr id="13" name="ID_EF7236A9B33748478AE31B1535AA9EBC"/>
        <xdr:cNvPicPr>
          <a:picLocks noChangeAspect="1"/>
        </xdr:cNvPicPr>
      </xdr:nvPicPr>
      <xdr:blipFill>
        <a:blip r:embed="rId25"/>
        <a:stretch>
          <a:fillRect/>
        </a:stretch>
      </xdr:blipFill>
      <xdr:spPr>
        <a:xfrm>
          <a:off x="2220595" y="46031150"/>
          <a:ext cx="1739265" cy="965200"/>
        </a:xfrm>
        <a:prstGeom prst="rect">
          <a:avLst/>
        </a:prstGeom>
        <a:noFill/>
        <a:ln w="9525">
          <a:noFill/>
        </a:ln>
      </xdr:spPr>
    </xdr:pic>
  </etc:cellImage>
  <etc:cellImage>
    <xdr:pic>
      <xdr:nvPicPr>
        <xdr:cNvPr id="14" name="ID_207A8B145E4E49129C27A2D06631C0FF"/>
        <xdr:cNvPicPr>
          <a:picLocks noChangeAspect="1"/>
        </xdr:cNvPicPr>
      </xdr:nvPicPr>
      <xdr:blipFill>
        <a:blip r:embed="rId26"/>
        <a:srcRect l="34721" r="36732"/>
        <a:stretch>
          <a:fillRect/>
        </a:stretch>
      </xdr:blipFill>
      <xdr:spPr>
        <a:xfrm>
          <a:off x="2747010" y="44103290"/>
          <a:ext cx="735330" cy="1448435"/>
        </a:xfrm>
        <a:prstGeom prst="rect">
          <a:avLst/>
        </a:prstGeom>
      </xdr:spPr>
    </xdr:pic>
  </etc:cellImage>
  <etc:cellImage>
    <xdr:pic>
      <xdr:nvPicPr>
        <xdr:cNvPr id="16" name="ID_A9F2534993BF429489944B3A5D77E51C"/>
        <xdr:cNvPicPr>
          <a:picLocks noChangeAspect="1"/>
        </xdr:cNvPicPr>
      </xdr:nvPicPr>
      <xdr:blipFill>
        <a:blip r:embed="rId28"/>
        <a:stretch>
          <a:fillRect/>
        </a:stretch>
      </xdr:blipFill>
      <xdr:spPr>
        <a:xfrm>
          <a:off x="2729230" y="55124985"/>
          <a:ext cx="744855" cy="1414145"/>
        </a:xfrm>
        <a:prstGeom prst="rect">
          <a:avLst/>
        </a:prstGeom>
        <a:noFill/>
        <a:ln w="9525">
          <a:noFill/>
        </a:ln>
      </xdr:spPr>
    </xdr:pic>
  </etc:cellImage>
  <etc:cellImage>
    <xdr:pic>
      <xdr:nvPicPr>
        <xdr:cNvPr id="17" name="ID_166424AF99004B64AB6E3652B9B0FF97" descr="SG04.1.MR正45°单体图"/>
        <xdr:cNvPicPr>
          <a:picLocks noChangeAspect="1"/>
        </xdr:cNvPicPr>
      </xdr:nvPicPr>
      <xdr:blipFill>
        <a:blip r:embed="rId29"/>
        <a:srcRect l="23589" t="32065" r="24254" b="15000"/>
        <a:stretch>
          <a:fillRect/>
        </a:stretch>
      </xdr:blipFill>
      <xdr:spPr>
        <a:xfrm>
          <a:off x="2326005" y="57600850"/>
          <a:ext cx="1619885" cy="1374775"/>
        </a:xfrm>
        <a:prstGeom prst="rect">
          <a:avLst/>
        </a:prstGeom>
      </xdr:spPr>
    </xdr:pic>
  </etc:cellImage>
  <etc:cellImage>
    <xdr:pic>
      <xdr:nvPicPr>
        <xdr:cNvPr id="20" name="ID_24E643AE0D444A62BD2D9297B410BE5A" descr="T102.070045茶几 单体图"/>
        <xdr:cNvPicPr>
          <a:picLocks noChangeAspect="1"/>
        </xdr:cNvPicPr>
      </xdr:nvPicPr>
      <xdr:blipFill>
        <a:blip r:embed="rId30"/>
        <a:srcRect l="36016" t="32459" r="35404" b="27508"/>
        <a:stretch>
          <a:fillRect/>
        </a:stretch>
      </xdr:blipFill>
      <xdr:spPr>
        <a:xfrm>
          <a:off x="2579370" y="59418220"/>
          <a:ext cx="1214755" cy="1289685"/>
        </a:xfrm>
        <a:prstGeom prst="rect">
          <a:avLst/>
        </a:prstGeom>
      </xdr:spPr>
    </xdr:pic>
  </etc:cellImage>
  <etc:cellImage>
    <xdr:pic>
      <xdr:nvPicPr>
        <xdr:cNvPr id="22" name="ID_F44DB8A640CB4A2A9E2B2CAB6E590230" descr="E901-2.101040单体图"/>
        <xdr:cNvPicPr>
          <a:picLocks noChangeAspect="1"/>
        </xdr:cNvPicPr>
      </xdr:nvPicPr>
      <xdr:blipFill>
        <a:blip r:embed="rId27"/>
        <a:srcRect l="16698" t="48620" r="46895" b="5472"/>
        <a:stretch>
          <a:fillRect/>
        </a:stretch>
      </xdr:blipFill>
      <xdr:spPr>
        <a:xfrm>
          <a:off x="2500630" y="61076840"/>
          <a:ext cx="1313815" cy="1382395"/>
        </a:xfrm>
        <a:prstGeom prst="rect">
          <a:avLst/>
        </a:prstGeom>
      </xdr:spPr>
    </xdr:pic>
  </etc:cellImage>
  <etc:cellImage>
    <xdr:pic>
      <xdr:nvPicPr>
        <xdr:cNvPr id="23" name="ID_11CBA3B6CF424EB19066FCF882CCA755" descr="伯爵E款行政桌COT-DEE-1406(2)"/>
        <xdr:cNvPicPr>
          <a:picLocks noChangeAspect="1"/>
        </xdr:cNvPicPr>
      </xdr:nvPicPr>
      <xdr:blipFill>
        <a:blip r:embed="rId4"/>
        <a:srcRect l="26750" t="30000" r="28444" b="16515"/>
        <a:stretch>
          <a:fillRect/>
        </a:stretch>
      </xdr:blipFill>
      <xdr:spPr>
        <a:xfrm>
          <a:off x="2354580" y="63608585"/>
          <a:ext cx="1614170" cy="1207135"/>
        </a:xfrm>
        <a:prstGeom prst="rect">
          <a:avLst/>
        </a:prstGeom>
      </xdr:spPr>
    </xdr:pic>
  </etc:cellImage>
  <etc:cellImage>
    <xdr:pic>
      <xdr:nvPicPr>
        <xdr:cNvPr id="24" name="ID_92B466CD78464B5281ACC73C131FBE12" descr="E901-2.101040单体图"/>
        <xdr:cNvPicPr>
          <a:picLocks noChangeAspect="1"/>
        </xdr:cNvPicPr>
      </xdr:nvPicPr>
      <xdr:blipFill>
        <a:blip r:embed="rId27"/>
        <a:srcRect l="16698" t="48620" r="46895" b="5472"/>
        <a:stretch>
          <a:fillRect/>
        </a:stretch>
      </xdr:blipFill>
      <xdr:spPr>
        <a:xfrm>
          <a:off x="2500630" y="69433440"/>
          <a:ext cx="1313815" cy="1382395"/>
        </a:xfrm>
        <a:prstGeom prst="rect">
          <a:avLst/>
        </a:prstGeom>
      </xdr:spPr>
    </xdr:pic>
  </etc:cellImage>
  <etc:cellImage>
    <xdr:pic>
      <xdr:nvPicPr>
        <xdr:cNvPr id="26" name="ID_76DA93734E8E46E681E29B585ECB3D76" descr="伯爵E款行政桌COT-DEE-1406(2)"/>
        <xdr:cNvPicPr>
          <a:picLocks noChangeAspect="1"/>
        </xdr:cNvPicPr>
      </xdr:nvPicPr>
      <xdr:blipFill>
        <a:blip r:embed="rId4"/>
        <a:srcRect l="26750" t="30000" r="28444" b="16515"/>
        <a:stretch>
          <a:fillRect/>
        </a:stretch>
      </xdr:blipFill>
      <xdr:spPr>
        <a:xfrm>
          <a:off x="2354580" y="77857985"/>
          <a:ext cx="1614170" cy="1207135"/>
        </a:xfrm>
        <a:prstGeom prst="rect">
          <a:avLst/>
        </a:prstGeom>
      </xdr:spPr>
    </xdr:pic>
  </etc:cellImage>
  <etc:cellImage>
    <xdr:pic>
      <xdr:nvPicPr>
        <xdr:cNvPr id="27" name="ID_189824349B6E41E5BAD25D8D1571DF3D" descr="伯爵E款行政桌COT-DEE-1406(2)"/>
        <xdr:cNvPicPr>
          <a:picLocks noChangeAspect="1"/>
        </xdr:cNvPicPr>
      </xdr:nvPicPr>
      <xdr:blipFill>
        <a:blip r:embed="rId4"/>
        <a:srcRect l="26750" t="30000" r="28444" b="16515"/>
        <a:stretch>
          <a:fillRect/>
        </a:stretch>
      </xdr:blipFill>
      <xdr:spPr>
        <a:xfrm>
          <a:off x="2354580" y="86214585"/>
          <a:ext cx="1614170" cy="1207135"/>
        </a:xfrm>
        <a:prstGeom prst="rect">
          <a:avLst/>
        </a:prstGeom>
      </xdr:spPr>
    </xdr:pic>
  </etc:cellImage>
  <etc:cellImage>
    <xdr:pic>
      <xdr:nvPicPr>
        <xdr:cNvPr id="28" name="ID_D929735FE03743C6BBB92642993DDF66" descr="E901-2.101040单体图"/>
        <xdr:cNvPicPr>
          <a:picLocks noChangeAspect="1"/>
        </xdr:cNvPicPr>
      </xdr:nvPicPr>
      <xdr:blipFill>
        <a:blip r:embed="rId27"/>
        <a:srcRect l="16698" t="48620" r="46895" b="5472"/>
        <a:stretch>
          <a:fillRect/>
        </a:stretch>
      </xdr:blipFill>
      <xdr:spPr>
        <a:xfrm>
          <a:off x="2500630" y="95468440"/>
          <a:ext cx="1313815" cy="1382395"/>
        </a:xfrm>
        <a:prstGeom prst="rect">
          <a:avLst/>
        </a:prstGeom>
      </xdr:spPr>
    </xdr:pic>
  </etc:cellImage>
  <etc:cellImage>
    <xdr:pic>
      <xdr:nvPicPr>
        <xdr:cNvPr id="31" name="ID_EBCE3C6EEAEA48F2875E52D5B13BBEA8" descr="YTC-1062"/>
        <xdr:cNvPicPr>
          <a:picLocks noChangeAspect="1"/>
        </xdr:cNvPicPr>
      </xdr:nvPicPr>
      <xdr:blipFill>
        <a:blip r:embed="rId24"/>
        <a:stretch>
          <a:fillRect/>
        </a:stretch>
      </xdr:blipFill>
      <xdr:spPr>
        <a:xfrm flipH="1">
          <a:off x="2589530" y="103399590"/>
          <a:ext cx="1110615" cy="1410970"/>
        </a:xfrm>
        <a:prstGeom prst="rect">
          <a:avLst/>
        </a:prstGeom>
      </xdr:spPr>
    </xdr:pic>
  </etc:cellImage>
  <etc:cellImage>
    <xdr:pic>
      <xdr:nvPicPr>
        <xdr:cNvPr id="33" name="ID_DF922B66DD4F42588F7BD5D03A5BBB0A" descr="E901-2.101040单体图"/>
        <xdr:cNvPicPr>
          <a:picLocks noChangeAspect="1"/>
        </xdr:cNvPicPr>
      </xdr:nvPicPr>
      <xdr:blipFill>
        <a:blip r:embed="rId27"/>
        <a:srcRect l="16698" t="48620" r="46895" b="5472"/>
        <a:stretch>
          <a:fillRect/>
        </a:stretch>
      </xdr:blipFill>
      <xdr:spPr>
        <a:xfrm>
          <a:off x="2500630" y="120893840"/>
          <a:ext cx="1313815" cy="1382395"/>
        </a:xfrm>
        <a:prstGeom prst="rect">
          <a:avLst/>
        </a:prstGeom>
      </xdr:spPr>
    </xdr:pic>
  </etc:cellImage>
  <etc:cellImage>
    <xdr:pic>
      <xdr:nvPicPr>
        <xdr:cNvPr id="61" name="ID_E3D456EF0A5B46AB82A10543220F3099"/>
        <xdr:cNvPicPr>
          <a:picLocks noChangeAspect="1"/>
        </xdr:cNvPicPr>
      </xdr:nvPicPr>
      <xdr:blipFill>
        <a:blip r:embed="rId31"/>
        <a:srcRect l="2122" t="39284" r="3448" b="15227"/>
        <a:stretch>
          <a:fillRect/>
        </a:stretch>
      </xdr:blipFill>
      <xdr:spPr>
        <a:xfrm>
          <a:off x="2298700" y="107268010"/>
          <a:ext cx="1662430" cy="748665"/>
        </a:xfrm>
        <a:prstGeom prst="rect">
          <a:avLst/>
        </a:prstGeom>
        <a:noFill/>
        <a:ln w="9525">
          <a:noFill/>
        </a:ln>
      </xdr:spPr>
    </xdr:pic>
  </etc:cellImage>
  <etc:cellImage>
    <xdr:pic>
      <xdr:nvPicPr>
        <xdr:cNvPr id="70" name="ID_8C2D3F4428EC426EABADEB3B0DD2642B"/>
        <xdr:cNvPicPr>
          <a:picLocks noChangeAspect="1"/>
        </xdr:cNvPicPr>
      </xdr:nvPicPr>
      <xdr:blipFill>
        <a:blip r:embed="rId32"/>
        <a:stretch>
          <a:fillRect/>
        </a:stretch>
      </xdr:blipFill>
      <xdr:spPr>
        <a:xfrm>
          <a:off x="2231390" y="114336830"/>
          <a:ext cx="1749425" cy="815340"/>
        </a:xfrm>
        <a:prstGeom prst="rect">
          <a:avLst/>
        </a:prstGeom>
        <a:noFill/>
        <a:ln w="9525">
          <a:noFill/>
        </a:ln>
      </xdr:spPr>
    </xdr:pic>
  </etc:cellImage>
  <etc:cellImage>
    <xdr:pic>
      <xdr:nvPicPr>
        <xdr:cNvPr id="79" name="ID_94D66BE5A2ED434DA9D2C8DCBD54703F"/>
        <xdr:cNvPicPr>
          <a:picLocks noChangeAspect="1"/>
        </xdr:cNvPicPr>
      </xdr:nvPicPr>
      <xdr:blipFill>
        <a:blip r:embed="rId32"/>
        <a:stretch>
          <a:fillRect/>
        </a:stretch>
      </xdr:blipFill>
      <xdr:spPr>
        <a:xfrm>
          <a:off x="2231390" y="116051330"/>
          <a:ext cx="1749425" cy="815340"/>
        </a:xfrm>
        <a:prstGeom prst="rect">
          <a:avLst/>
        </a:prstGeom>
        <a:noFill/>
        <a:ln w="9525">
          <a:noFill/>
        </a:ln>
      </xdr:spPr>
    </xdr:pic>
  </etc:cellImage>
  <etc:cellImage>
    <xdr:pic>
      <xdr:nvPicPr>
        <xdr:cNvPr id="80" name="ID_50B5578EAF3348E0AC8F399AC02F9E85" descr="DT201.120059茶几 单体图"/>
        <xdr:cNvPicPr>
          <a:picLocks noChangeAspect="1"/>
        </xdr:cNvPicPr>
      </xdr:nvPicPr>
      <xdr:blipFill>
        <a:blip r:embed="rId33"/>
        <a:srcRect l="23405" t="26820" r="29417" b="22338"/>
        <a:stretch>
          <a:fillRect/>
        </a:stretch>
      </xdr:blipFill>
      <xdr:spPr>
        <a:xfrm>
          <a:off x="2416810" y="119310150"/>
          <a:ext cx="1463040" cy="1197610"/>
        </a:xfrm>
        <a:prstGeom prst="rect">
          <a:avLst/>
        </a:prstGeom>
      </xdr:spPr>
    </xdr:pic>
  </etc:cellImage>
  <etc:cellImage>
    <xdr:pic>
      <xdr:nvPicPr>
        <xdr:cNvPr id="83" name="ID_EC008AC5C30548C5B62D6DE1AE1280F1" descr="DT201.059059茶几 单体图"/>
        <xdr:cNvPicPr>
          <a:picLocks noChangeAspect="1"/>
        </xdr:cNvPicPr>
      </xdr:nvPicPr>
      <xdr:blipFill>
        <a:blip r:embed="rId34"/>
        <a:srcRect l="33564" t="33333" r="35205" b="29825"/>
        <a:stretch>
          <a:fillRect/>
        </a:stretch>
      </xdr:blipFill>
      <xdr:spPr>
        <a:xfrm>
          <a:off x="2477135" y="117565170"/>
          <a:ext cx="1342390" cy="1199515"/>
        </a:xfrm>
        <a:prstGeom prst="rect">
          <a:avLst/>
        </a:prstGeom>
      </xdr:spPr>
    </xdr:pic>
  </etc:cellImage>
  <etc:cellImage>
    <xdr:pic>
      <xdr:nvPicPr>
        <xdr:cNvPr id="90" name="ID_C49505E525394EA59D6996A0B2D96C72" descr="品杰B款行政桌"/>
        <xdr:cNvPicPr>
          <a:picLocks noChangeAspect="1"/>
        </xdr:cNvPicPr>
      </xdr:nvPicPr>
      <xdr:blipFill>
        <a:blip r:embed="rId1"/>
        <a:srcRect l="12396" t="28671" r="9910" b="15865"/>
        <a:stretch>
          <a:fillRect/>
        </a:stretch>
      </xdr:blipFill>
      <xdr:spPr>
        <a:xfrm>
          <a:off x="2287905" y="123537345"/>
          <a:ext cx="1738630" cy="853440"/>
        </a:xfrm>
        <a:prstGeom prst="rect">
          <a:avLst/>
        </a:prstGeom>
      </xdr:spPr>
    </xdr:pic>
  </etc:cellImage>
  <etc:cellImage>
    <xdr:pic>
      <xdr:nvPicPr>
        <xdr:cNvPr id="94" name="ID_04E616F1827D450DB4A9825264126536" descr="E901-2.101040单体图"/>
        <xdr:cNvPicPr>
          <a:picLocks noChangeAspect="1"/>
        </xdr:cNvPicPr>
      </xdr:nvPicPr>
      <xdr:blipFill>
        <a:blip r:embed="rId27"/>
        <a:srcRect l="16698" t="48620" r="46895" b="5472"/>
        <a:stretch>
          <a:fillRect/>
        </a:stretch>
      </xdr:blipFill>
      <xdr:spPr>
        <a:xfrm>
          <a:off x="2500630" y="130215640"/>
          <a:ext cx="1313815" cy="1382395"/>
        </a:xfrm>
        <a:prstGeom prst="rect">
          <a:avLst/>
        </a:prstGeom>
      </xdr:spPr>
    </xdr:pic>
  </etc:cellImage>
  <etc:cellImage>
    <xdr:pic>
      <xdr:nvPicPr>
        <xdr:cNvPr id="99" name="ID_9EC0A8E1AA1E4DDD9B0679CFAA2BCCB3" descr="E901-2.101040单体图"/>
        <xdr:cNvPicPr>
          <a:picLocks noChangeAspect="1"/>
        </xdr:cNvPicPr>
      </xdr:nvPicPr>
      <xdr:blipFill>
        <a:blip r:embed="rId27"/>
        <a:srcRect l="16698" t="48620" r="46895" b="5472"/>
        <a:stretch>
          <a:fillRect/>
        </a:stretch>
      </xdr:blipFill>
      <xdr:spPr>
        <a:xfrm>
          <a:off x="2500630" y="142966440"/>
          <a:ext cx="1313815" cy="1382395"/>
        </a:xfrm>
        <a:prstGeom prst="rect">
          <a:avLst/>
        </a:prstGeom>
      </xdr:spPr>
    </xdr:pic>
  </etc:cellImage>
  <etc:cellImage>
    <xdr:pic>
      <xdr:nvPicPr>
        <xdr:cNvPr id="109" name="ID_83DCD0E5DA5D4B78AACAEA5CC671ABBB"/>
        <xdr:cNvPicPr>
          <a:picLocks noChangeAspect="1"/>
        </xdr:cNvPicPr>
      </xdr:nvPicPr>
      <xdr:blipFill>
        <a:blip r:embed="rId26"/>
        <a:srcRect l="34721" r="36732"/>
        <a:stretch>
          <a:fillRect/>
        </a:stretch>
      </xdr:blipFill>
      <xdr:spPr>
        <a:xfrm>
          <a:off x="2783205" y="141161770"/>
          <a:ext cx="735330" cy="1448435"/>
        </a:xfrm>
        <a:prstGeom prst="rect">
          <a:avLst/>
        </a:prstGeom>
      </xdr:spPr>
    </xdr:pic>
  </etc:cellImage>
  <etc:cellImage>
    <xdr:pic>
      <xdr:nvPicPr>
        <xdr:cNvPr id="110" name="ID_296254F5614546F5A03D35CA2AED33E6"/>
        <xdr:cNvPicPr>
          <a:picLocks noChangeAspect="1"/>
        </xdr:cNvPicPr>
      </xdr:nvPicPr>
      <xdr:blipFill>
        <a:blip r:embed="rId25"/>
        <a:stretch>
          <a:fillRect/>
        </a:stretch>
      </xdr:blipFill>
      <xdr:spPr>
        <a:xfrm>
          <a:off x="2252980" y="132808980"/>
          <a:ext cx="1739265" cy="965200"/>
        </a:xfrm>
        <a:prstGeom prst="rect">
          <a:avLst/>
        </a:prstGeom>
        <a:noFill/>
        <a:ln w="9525">
          <a:noFill/>
        </a:ln>
      </xdr:spPr>
    </xdr:pic>
  </etc:cellImage>
  <etc:cellImage>
    <xdr:pic>
      <xdr:nvPicPr>
        <xdr:cNvPr id="111" name="ID_CC6268A082CA44BCAF10CC6CD1DB3D29"/>
        <xdr:cNvPicPr>
          <a:picLocks noChangeAspect="1"/>
        </xdr:cNvPicPr>
      </xdr:nvPicPr>
      <xdr:blipFill>
        <a:blip r:embed="rId25"/>
        <a:stretch>
          <a:fillRect/>
        </a:stretch>
      </xdr:blipFill>
      <xdr:spPr>
        <a:xfrm>
          <a:off x="2220595" y="134562850"/>
          <a:ext cx="1739265" cy="965200"/>
        </a:xfrm>
        <a:prstGeom prst="rect">
          <a:avLst/>
        </a:prstGeom>
        <a:noFill/>
        <a:ln w="9525">
          <a:noFill/>
        </a:ln>
      </xdr:spPr>
    </xdr:pic>
  </etc:cellImage>
  <etc:cellImage>
    <xdr:pic>
      <xdr:nvPicPr>
        <xdr:cNvPr id="112" name="ID_F552D51391DD4C499DDDFC3775899EFC" descr="YTC-1062"/>
        <xdr:cNvPicPr>
          <a:picLocks noChangeAspect="1"/>
        </xdr:cNvPicPr>
      </xdr:nvPicPr>
      <xdr:blipFill>
        <a:blip r:embed="rId24"/>
        <a:stretch>
          <a:fillRect/>
        </a:stretch>
      </xdr:blipFill>
      <xdr:spPr>
        <a:xfrm flipH="1">
          <a:off x="2589530" y="139480290"/>
          <a:ext cx="1110615" cy="1410970"/>
        </a:xfrm>
        <a:prstGeom prst="rect">
          <a:avLst/>
        </a:prstGeom>
      </xdr:spPr>
    </xdr:pic>
  </etc:cellImage>
  <etc:cellImage>
    <xdr:pic>
      <xdr:nvPicPr>
        <xdr:cNvPr id="113" name="ID_A768DE34C38B4C079A30251E7092485F" descr="伯爵E款行政桌COT-DEE-1406(2)"/>
        <xdr:cNvPicPr>
          <a:picLocks noChangeAspect="1"/>
        </xdr:cNvPicPr>
      </xdr:nvPicPr>
      <xdr:blipFill>
        <a:blip r:embed="rId4"/>
        <a:srcRect l="26750" t="30000" r="28444" b="16515"/>
        <a:stretch>
          <a:fillRect/>
        </a:stretch>
      </xdr:blipFill>
      <xdr:spPr>
        <a:xfrm>
          <a:off x="2252980" y="148284565"/>
          <a:ext cx="1748155" cy="1307465"/>
        </a:xfrm>
        <a:prstGeom prst="rect">
          <a:avLst/>
        </a:prstGeom>
      </xdr:spPr>
    </xdr:pic>
  </etc:cellImage>
  <etc:cellImage>
    <xdr:pic>
      <xdr:nvPicPr>
        <xdr:cNvPr id="114" name="ID_ED6DB2F9E64E472D8B63F3F39199D945"/>
        <xdr:cNvPicPr>
          <a:picLocks noChangeAspect="1"/>
        </xdr:cNvPicPr>
      </xdr:nvPicPr>
      <xdr:blipFill>
        <a:blip r:embed="rId13"/>
        <a:stretch>
          <a:fillRect/>
        </a:stretch>
      </xdr:blipFill>
      <xdr:spPr>
        <a:xfrm>
          <a:off x="2747010" y="154881580"/>
          <a:ext cx="680085" cy="1440815"/>
        </a:xfrm>
        <a:prstGeom prst="rect">
          <a:avLst/>
        </a:prstGeom>
        <a:noFill/>
        <a:ln w="9525">
          <a:noFill/>
        </a:ln>
      </xdr:spPr>
    </xdr:pic>
  </etc:cellImage>
  <etc:cellImage>
    <xdr:pic>
      <xdr:nvPicPr>
        <xdr:cNvPr id="115" name="ID_FB65EAF1D4154E7DAAA641F68C0FB156"/>
        <xdr:cNvPicPr>
          <a:picLocks noChangeAspect="1"/>
        </xdr:cNvPicPr>
      </xdr:nvPicPr>
      <xdr:blipFill>
        <a:blip r:embed="rId28"/>
        <a:stretch>
          <a:fillRect/>
        </a:stretch>
      </xdr:blipFill>
      <xdr:spPr>
        <a:xfrm>
          <a:off x="2729230" y="156572585"/>
          <a:ext cx="744855" cy="1414145"/>
        </a:xfrm>
        <a:prstGeom prst="rect">
          <a:avLst/>
        </a:prstGeom>
        <a:noFill/>
        <a:ln w="9525">
          <a:noFill/>
        </a:ln>
      </xdr:spPr>
    </xdr:pic>
  </etc:cellImage>
  <etc:cellImage>
    <xdr:pic>
      <xdr:nvPicPr>
        <xdr:cNvPr id="18" name="ID_FC4893D1E5D2455C93926D4F8D824CE6"/>
        <xdr:cNvPicPr>
          <a:picLocks noChangeAspect="1"/>
        </xdr:cNvPicPr>
      </xdr:nvPicPr>
      <xdr:blipFill>
        <a:blip r:embed="rId35"/>
        <a:stretch>
          <a:fillRect/>
        </a:stretch>
      </xdr:blipFill>
      <xdr:spPr>
        <a:xfrm>
          <a:off x="2473325" y="160700085"/>
          <a:ext cx="1331595" cy="1518920"/>
        </a:xfrm>
        <a:prstGeom prst="rect">
          <a:avLst/>
        </a:prstGeom>
        <a:noFill/>
        <a:ln w="9525">
          <a:noFill/>
        </a:ln>
      </xdr:spPr>
    </xdr:pic>
  </etc:cellImage>
  <etc:cellImage>
    <xdr:pic>
      <xdr:nvPicPr>
        <xdr:cNvPr id="29" name="ID_6AD3A92CE75E4E09975F091589B1584F"/>
        <xdr:cNvPicPr>
          <a:picLocks noChangeAspect="1"/>
        </xdr:cNvPicPr>
      </xdr:nvPicPr>
      <xdr:blipFill>
        <a:blip r:embed="rId23"/>
        <a:srcRect l="11800" t="9588"/>
        <a:stretch>
          <a:fillRect/>
        </a:stretch>
      </xdr:blipFill>
      <xdr:spPr>
        <a:xfrm>
          <a:off x="2601595" y="99903280"/>
          <a:ext cx="1144270" cy="1565275"/>
        </a:xfrm>
        <a:prstGeom prst="rect">
          <a:avLst/>
        </a:prstGeom>
      </xdr:spPr>
    </xdr:pic>
  </etc:cellImage>
  <etc:cellImage>
    <xdr:pic>
      <xdr:nvPicPr>
        <xdr:cNvPr id="76" name="ID_977E9CB4072D471588C31274FAEA4A61"/>
        <xdr:cNvPicPr>
          <a:picLocks noChangeAspect="1"/>
        </xdr:cNvPicPr>
      </xdr:nvPicPr>
      <xdr:blipFill>
        <a:blip r:embed="rId36"/>
        <a:stretch>
          <a:fillRect/>
        </a:stretch>
      </xdr:blipFill>
      <xdr:spPr>
        <a:xfrm>
          <a:off x="1381125" y="136765030"/>
          <a:ext cx="1599565" cy="1092835"/>
        </a:xfrm>
        <a:prstGeom prst="rect">
          <a:avLst/>
        </a:prstGeom>
        <a:noFill/>
        <a:ln w="9525">
          <a:noFill/>
        </a:ln>
      </xdr:spPr>
    </xdr:pic>
  </etc:cellImage>
  <etc:cellImage>
    <xdr:pic>
      <xdr:nvPicPr>
        <xdr:cNvPr id="9" name="ID_E960A1EA4D9642A0A0F75C11529FC9D5"/>
        <xdr:cNvPicPr>
          <a:picLocks noChangeAspect="1"/>
        </xdr:cNvPicPr>
      </xdr:nvPicPr>
      <xdr:blipFill>
        <a:blip r:embed="rId37"/>
        <a:stretch>
          <a:fillRect/>
        </a:stretch>
      </xdr:blipFill>
      <xdr:spPr>
        <a:xfrm>
          <a:off x="1224915" y="111645065"/>
          <a:ext cx="1607185" cy="1566545"/>
        </a:xfrm>
        <a:prstGeom prst="rect">
          <a:avLst/>
        </a:prstGeom>
      </xdr:spPr>
    </xdr:pic>
  </etc:cellImage>
</etc:cellImages>
</file>

<file path=xl/sharedStrings.xml><?xml version="1.0" encoding="utf-8"?>
<sst xmlns="http://schemas.openxmlformats.org/spreadsheetml/2006/main" count="409" uniqueCount="134">
  <si>
    <t>桌椅家具类清单</t>
  </si>
  <si>
    <t>序号</t>
  </si>
  <si>
    <t>名称</t>
  </si>
  <si>
    <t>图片</t>
  </si>
  <si>
    <t>规格</t>
  </si>
  <si>
    <t>材质</t>
  </si>
  <si>
    <t>颜色</t>
  </si>
  <si>
    <t>数量</t>
  </si>
  <si>
    <t>单位</t>
  </si>
  <si>
    <t>B1层</t>
  </si>
  <si>
    <t>作战指挥室</t>
  </si>
  <si>
    <t>会议桌</t>
  </si>
  <si>
    <t>6400*2200*750</t>
  </si>
  <si>
    <r>
      <rPr>
        <sz val="11"/>
        <color theme="1"/>
        <rFont val="宋体"/>
        <charset val="134"/>
        <scheme val="minor"/>
      </rPr>
      <t>1.基材：采用</t>
    </r>
    <r>
      <rPr>
        <b/>
        <sz val="11"/>
        <color theme="1"/>
        <rFont val="宋体"/>
        <charset val="134"/>
        <scheme val="minor"/>
      </rPr>
      <t>*实木多层板</t>
    </r>
    <r>
      <rPr>
        <sz val="11"/>
        <color theme="1"/>
        <rFont val="宋体"/>
        <charset val="134"/>
        <scheme val="minor"/>
      </rPr>
      <t>，含水率9.0%～10.1%，静曲强度（顺纹）≥24MPa，静曲强度（横纹）≥20MPa，弹性模量（顺纹）≥5000MPa，弹性模量（横纹）≥3500MPa，甲醛释放量（1m³气候箱法）≤0.01mg/m³，苯≤0.2μg/m³，甲苯≤0.4μg/m³，二甲苯≤0.2μg/m³，总挥发性有机化合物（TVOC）≤0.4μg/m³，防霉性能0级，抗菌性能抑菌率≥99.4%、抗菌等级Ⅰ级，总半挥发性有机化合物（TSVOC）的释放量≤20μg/（㎡·h），人造板防腐性能评价1级。
2.面贴优质采用≥0.6mm厚实木皮饰面，甲醛释放量≤0.0lmg/m³；抑菌率均≥99.9%。（不少于4种霉种）防霉菌等级均为0级，抗菌性能（不少于4种菌种）抑菌率均≥99.9%。苯≤2μg/m³、甲苯≤2μg/m³、二甲苯≤2μg/m³。
3.涂料：</t>
    </r>
    <r>
      <rPr>
        <b/>
        <sz val="11"/>
        <color theme="1"/>
        <rFont val="宋体"/>
        <charset val="134"/>
        <scheme val="minor"/>
      </rPr>
      <t>*面漆、底漆</t>
    </r>
    <r>
      <rPr>
        <sz val="11"/>
        <color theme="1"/>
        <rFont val="宋体"/>
        <charset val="134"/>
        <scheme val="minor"/>
      </rPr>
      <t>全部采用优质品牌水性油漆，耐干热性≥1级；涂料中可溶性有害元素含量（铅、镉、铬、汞、砷、钡、锑、硒）均≤0.1mg/kg；甲醛含量≤5mg/kg；抗细菌性能（不少于4种菌种）均≥99.9%，防霉菌性能（不少于4种霉种）防霉菌等级均为0级。烷基酚聚氧乙烯醚含量≤10mg/kg，漆膜硬度≥5H；挥发性有机化合物（VOC）≤2g/L；乙二醇醚及醚酯总和含量(限乙二醇甲醚、乙二醇甲醚醋酸、乙二醇乙醚、乙二醇乙醚醋酸酯、乙二醇二乙醚、乙二醇二甲醚、三乙二醇二甲醚)≤20mg/kg、苯系物总和含量[限苯、甲苯二、甲苯(含乙苯)]≤20mg/kg。细度≤30μm，在容器中状态为搅拌后均匀无硬块。
4.</t>
    </r>
    <r>
      <rPr>
        <b/>
        <sz val="11"/>
        <color theme="1"/>
        <rFont val="宋体"/>
        <charset val="134"/>
        <scheme val="minor"/>
      </rPr>
      <t>*水性胶粘剂</t>
    </r>
    <r>
      <rPr>
        <sz val="11"/>
        <color theme="1"/>
        <rFont val="宋体"/>
        <charset val="134"/>
        <scheme val="minor"/>
      </rPr>
      <t>：VOC含量≤2g/L，游离甲醛≤0.05g/kg，苯≤0.02g/kg，甲苯+二甲苯≤0.02g/kg，总挥发性有机物≤10g/L，卤代烃≤0.01g/kg，可溶性重金属铅≤2.5μg/kg，铬≤4.0μg/kg，镉≤0.5μg/kg，钡≤10μg/kg，汞≤0.15μg/kg，砷≤1.0μg/kg，硒≤1.0μg/kg，锑≤1.0μg/kg。
5、配件 ：优质五金线盒 ，乙酸盐雾试验(ASS)连续喷雾≥600h，镀(涂)层对基体的保护等级≥10级；镀(涂)层本身耐腐蚀等级≥10级；中性盐雾试验（NSS)连续喷雾≥600h，镀(涂)层对基体的保护等级≥10级；镀(涂)层本身耐腐蚀等级≥10级。
6、配件 ：优质</t>
    </r>
    <r>
      <rPr>
        <b/>
        <sz val="11"/>
        <color theme="1"/>
        <rFont val="宋体"/>
        <charset val="134"/>
        <scheme val="minor"/>
      </rPr>
      <t>*三合一连接件</t>
    </r>
    <r>
      <rPr>
        <sz val="11"/>
        <color theme="1"/>
        <rFont val="宋体"/>
        <charset val="134"/>
        <scheme val="minor"/>
      </rPr>
      <t xml:space="preserve"> ，金属喷漆(塑)涂层硬度≥6H；乙酸盐雾试验(ASS)连续喷雾≥600h，镀(涂)层对基体的保护等级≥10级；镀(涂)层本身耐腐蚀等级≥10级；耐霉菌性等级0级；中性盐雾试验（NSS)连续喷雾≥600h，镀(涂)层对基体的保护等级≥10级；镀(涂)层本身耐腐蚀等级≥10级。</t>
    </r>
  </si>
  <si>
    <t>主色胡桃色
辅色灰色</t>
  </si>
  <si>
    <t>张</t>
  </si>
  <si>
    <t>会议椅</t>
  </si>
  <si>
    <t>常规</t>
  </si>
  <si>
    <r>
      <rPr>
        <sz val="11"/>
        <color theme="1"/>
        <rFont val="宋体"/>
        <charset val="134"/>
        <scheme val="minor"/>
      </rPr>
      <t>1、饰面：采用优质</t>
    </r>
    <r>
      <rPr>
        <b/>
        <sz val="11"/>
        <color theme="1"/>
        <rFont val="宋体"/>
        <charset val="134"/>
        <scheme val="minor"/>
      </rPr>
      <t>*西皮</t>
    </r>
    <r>
      <rPr>
        <sz val="11"/>
        <color theme="1"/>
        <rFont val="宋体"/>
        <charset val="134"/>
        <scheme val="minor"/>
      </rPr>
      <t>，摩檫色牢度：干擦、湿擦、碱性汗液检测合格；耐光性≥5级；涂层粘着牢度≥3.0N/10mm；耐折牢度≥50000次无裂纹；撕裂力≥40N；双边撕裂：纵向≥50N、横向≥32N；气味≤1级；pH≥3.5；pH稀释差≤0.2；游离甲醛≤20mg/kg；挥发性有机物≤10mg/kg）；可苯取重金属铅、镉≤0.1mg/kg；禁用偶氨染料均未检出；可分解有害芳香胺染料未检出；五氯苯酚≤0.1mg/kg、四氯苯酚≤0.1mg/kg，邻苯基苯酚≤0.1mg/kg；抑菌率（不少于5种菌种）均≥99.9%；防霉等级（不少于5种菌种）均为1级；耐磨性能≥70000次，变色3-4级，未损坏；二丁基锡未检出、三丁基锡未检出；抗张强度：纵向≥10N/mm²、横向≥5N/mm²；断裂伸长率：纵向≥45%、横向≥70%；
2、</t>
    </r>
    <r>
      <rPr>
        <b/>
        <sz val="11"/>
        <color theme="1"/>
        <rFont val="宋体"/>
        <charset val="134"/>
        <scheme val="minor"/>
      </rPr>
      <t>*阻燃海绵</t>
    </r>
    <r>
      <rPr>
        <sz val="11"/>
        <color theme="1"/>
        <rFont val="宋体"/>
        <charset val="134"/>
        <scheme val="minor"/>
      </rPr>
      <t>；回弹率≥60%，75%压缩永久变形≤4.0%，65%25%压陷比≥2.0，气味≥10级，恒定负荷反复压陷疲劳后的40%压陷硬度损失值≤5%，拉伸强度≥180KPa,断裂伸长率≥235%，撕裂强度≥2.5N/cm,干热老化后拉伸强度≥180KPa,湿热老化后拉伸强度≥182KPa,灰分≤1.5%，甲醛散发≤0.3mg/kg，甲醛释放量≤0.003mg/㎡h，TVOC≤0.005mg/㎡h，燃烧性能HF-1级，电器、家具制品用泡沫塑料燃烧性能等级B1级。
4、涂料：全部采用优质品牌水性油漆，耐干热性1级；涂料中可溶性有害元素含量（铅、镉、铬、汞、砷、钡、锑、硒）均≤0.1mg/kg；甲醛含量≤5mg/kg；抗细菌性能：铜绿假单胞菌、金黄色葡萄球菌、肺炎克雷伯氏菌、大肠杆菌、肺炎链球菌抑菌率均≥99.9%，防霉菌性能（黑曲霉、出芽短梗霉、黄曲霉、桔灰青霉、马氏拟青霉）防霉菌等级均为0级或1级。烷基酚聚氧乙烯醚含量≤10mg/kg，漆膜硬度≥5H；挥发性有机化合物（VOC）≤2g/L；乙二醇醚及醚酯总和含量(限乙二醇甲醚、乙二醇甲醚醋酸、乙二醇乙醚、乙二醇乙醚醋酸酯、乙二醇二乙醚、乙二醇二甲醚、三乙二醇二甲醚)≤20mg/kg、苯系物总和含量[限苯、甲苯二、甲苯(含乙苯)]≤20mg/kg。</t>
    </r>
  </si>
  <si>
    <t>油漆胡桃色
皮黑色</t>
  </si>
  <si>
    <t>条桌</t>
  </si>
  <si>
    <t>1600*450*750</t>
  </si>
  <si>
    <r>
      <rPr>
        <sz val="11"/>
        <color theme="1"/>
        <rFont val="宋体"/>
        <charset val="134"/>
        <scheme val="minor"/>
      </rPr>
      <t>1.基材：采用</t>
    </r>
    <r>
      <rPr>
        <b/>
        <sz val="11"/>
        <color theme="1"/>
        <rFont val="宋体"/>
        <charset val="134"/>
        <scheme val="minor"/>
      </rPr>
      <t>*实木多层板</t>
    </r>
    <r>
      <rPr>
        <sz val="11"/>
        <color theme="1"/>
        <rFont val="宋体"/>
        <charset val="134"/>
        <scheme val="minor"/>
      </rPr>
      <t>，含水率9.0%～10.1%，静曲强度（顺纹）≥24MPa，静曲强度（横纹）≥20MPa，弹性模量（顺纹）≥5000MPa，弹性模量（横纹）≥3500MPa，甲醛释放量（1m³气候箱法）≤0.01mg/m³，苯≤0.2μg/m³，甲苯≤0.4μg/m³，二甲苯≤0.2μg/m³，总挥发性有机化合物（TVOC）≤0.4μg/m³，防霉性能0级，抗菌性能抑菌率≥99.4%、抗菌等级Ⅰ级，总半挥发性有机化合物（TSVOC）的释放量≤20μg/（㎡·h），人造板防腐性能评价1级。
2.面贴优质采用≥0.6mm厚实木皮饰面，甲醛释放量≤0.0lmg/m³；抑菌率均≥99.9%。（不少于4种霉种）防霉菌等级均为0级，抗菌性能（不少于4种菌种）抑菌率均≥99.9%。苯≤2μg/m³、甲苯≤2μg/m³、二甲苯≤2μg/m³。
3.涂料：</t>
    </r>
    <r>
      <rPr>
        <b/>
        <sz val="11"/>
        <color theme="1"/>
        <rFont val="宋体"/>
        <charset val="134"/>
        <scheme val="minor"/>
      </rPr>
      <t>*面漆、底漆</t>
    </r>
    <r>
      <rPr>
        <sz val="11"/>
        <color theme="1"/>
        <rFont val="宋体"/>
        <charset val="134"/>
        <scheme val="minor"/>
      </rPr>
      <t>全部采用优质品牌水性油漆，耐干热性≥1级；涂料中可溶性有害元素含量（铅、镉、铬、汞、砷、钡、锑、硒）均≤0.1mg/kg；甲醛含量≤5mg/kg；抗细菌性能（不少于4种菌种）均≥99.9%，防霉菌性能（不少于4种霉种）防霉菌等级均为0级。烷基酚聚氧乙烯醚含量≤10mg/kg，漆膜硬度≥5H；挥发性有机化合物（VOC）≤2g/L；乙二醇醚及醚酯总和含量(限乙二醇甲醚、乙二醇甲醚醋酸、乙二醇乙醚、乙二醇乙醚醋酸酯、乙二醇二乙醚、乙二醇二甲醚、三乙二醇二甲醚)≤20mg/kg、苯系物总和含量[限苯、甲苯二、甲苯(含乙苯)]≤20mg/kg。细度≤30μm，在容器中状态为搅拌后均匀无硬块。
4.</t>
    </r>
    <r>
      <rPr>
        <b/>
        <sz val="11"/>
        <color theme="1"/>
        <rFont val="宋体"/>
        <charset val="134"/>
        <scheme val="minor"/>
      </rPr>
      <t>*水性胶粘剂</t>
    </r>
    <r>
      <rPr>
        <sz val="11"/>
        <color theme="1"/>
        <rFont val="宋体"/>
        <charset val="134"/>
        <scheme val="minor"/>
      </rPr>
      <t>：VOC含量≤2g/L，游离甲醛≤0.05g/kg，苯≤0.02g/kg，甲苯+二甲苯≤0.02g/kg，总挥发性有机物≤10g/L，卤代烃≤0.01g/kg，可溶性重金属铅≤2.5μg/kg，铬≤4.0μg/kg，镉≤0.5μg/kg，钡≤10μg/kg，汞≤0.15μg/kg，砷≤1.0μg/kg，硒≤1.0μg/kg，锑≤1.0μg/kg。
5、配件 ：优质</t>
    </r>
    <r>
      <rPr>
        <b/>
        <sz val="11"/>
        <color theme="1"/>
        <rFont val="宋体"/>
        <charset val="134"/>
        <scheme val="minor"/>
      </rPr>
      <t>*三合一连接件</t>
    </r>
    <r>
      <rPr>
        <sz val="11"/>
        <color theme="1"/>
        <rFont val="宋体"/>
        <charset val="134"/>
        <scheme val="minor"/>
      </rPr>
      <t xml:space="preserve"> ，金属喷漆(塑)涂层硬度≥6H；乙酸盐雾试验(ASS)连续喷雾≥600h，镀(涂)层对基体的保护等级≥10级；镀(涂)层本身耐腐蚀等级≥10级；耐霉菌性等级0级；中性盐雾试验（NSS)连续喷雾≥600h，镀(涂)层对基体的保护等级≥10级；镀(涂)层本身耐腐蚀等级≥10级。</t>
    </r>
  </si>
  <si>
    <t>胡桃色</t>
  </si>
  <si>
    <t>条桌椅</t>
  </si>
  <si>
    <t>茶水柜</t>
  </si>
  <si>
    <t>1600*400*850</t>
  </si>
  <si>
    <t>组</t>
  </si>
  <si>
    <t>指挥长室/副指挥长室</t>
  </si>
  <si>
    <t>班台</t>
  </si>
  <si>
    <t>1800*1600*750</t>
  </si>
  <si>
    <r>
      <rPr>
        <sz val="11"/>
        <color theme="1"/>
        <rFont val="宋体"/>
        <charset val="134"/>
        <scheme val="minor"/>
      </rPr>
      <t>1.基材：采用</t>
    </r>
    <r>
      <rPr>
        <b/>
        <sz val="11"/>
        <color theme="1"/>
        <rFont val="宋体"/>
        <charset val="134"/>
        <scheme val="minor"/>
      </rPr>
      <t>*实木多层板</t>
    </r>
    <r>
      <rPr>
        <sz val="11"/>
        <color theme="1"/>
        <rFont val="宋体"/>
        <charset val="134"/>
        <scheme val="minor"/>
      </rPr>
      <t>，含水率9.0%～10.1%，静曲强度（顺纹）≥24MPa，静曲强度（横纹）≥20MPa，弹性模量（顺纹）≥5000MPa，弹性模量（横纹）≥3500MPa，甲醛释放量（1m³气候箱法）≤0.01mg/m³，苯≤0.2μg/m³，甲苯≤0.4μg/m³，二甲苯≤0.2μg/m³，总挥发性有机化合物（TVOC）≤0.4μg/m³，防霉性能0级，抗菌性能抑菌率≥99.4%、抗菌等级Ⅰ级，总半挥发性有机化合物（TSVOC）的释放量≤20μg/（㎡·h），人造板防腐性能评价1级。
2.面贴优质采用≥0.6mm厚实木皮饰面，甲醛释放量≤0.0lmg/m³；抑菌率均≥99.9%。（不少于4种霉种）防霉菌等级均为0级，抗菌性能（不少于4种菌种）抑菌率均≥99.9%。苯≤2μg/m³、甲苯≤2μg/m³、二甲苯≤2μg/m³。
3.涂料：</t>
    </r>
    <r>
      <rPr>
        <b/>
        <sz val="11"/>
        <color theme="1"/>
        <rFont val="宋体"/>
        <charset val="134"/>
        <scheme val="minor"/>
      </rPr>
      <t>*面漆、底漆</t>
    </r>
    <r>
      <rPr>
        <sz val="11"/>
        <color theme="1"/>
        <rFont val="宋体"/>
        <charset val="134"/>
        <scheme val="minor"/>
      </rPr>
      <t>全部采用优质品牌水性油漆，耐干热性≥1级；涂料中可溶性有害元素含量（铅、镉、铬、汞、砷、钡、锑、硒）均≤0.1mg/kg；甲醛含量≤5mg/kg；抗细菌性能（不少于4种菌种）均≥99.9%，防霉菌性能（不少于4种霉种）防霉菌等级均为0级。烷基酚聚氧乙烯醚含量≤10mg/kg，漆膜硬度≥5H；挥发性有机化合物（VOC）≤2g/L；乙二醇醚及醚酯总和含量(限乙二醇甲醚、乙二醇甲醚醋酸、乙二醇乙醚、乙二醇乙醚醋酸酯、乙二醇二乙醚、乙二醇二甲醚、三乙二醇二甲醚)≤20mg/kg、苯系物总和含量[限苯、甲苯二、甲苯(含乙苯)]≤20mg/kg。细度≤30μm，在容器中状态为搅拌后均匀无硬块。
4.</t>
    </r>
    <r>
      <rPr>
        <b/>
        <sz val="11"/>
        <color theme="1"/>
        <rFont val="宋体"/>
        <charset val="134"/>
        <scheme val="minor"/>
      </rPr>
      <t>*水性胶粘剂</t>
    </r>
    <r>
      <rPr>
        <sz val="11"/>
        <color theme="1"/>
        <rFont val="宋体"/>
        <charset val="134"/>
        <scheme val="minor"/>
      </rPr>
      <t>：VOC含量≤2g/L，游离甲醛≤0.05g/kg，苯≤0.02g/kg，甲苯+二甲苯≤0.02g/kg，总挥发性有机物≤10g/L，卤代烃≤0.01g/kg，可溶性重金属铅≤2.5μg/kg，铬≤4.0μg/kg，镉≤0.5μg/kg，钡≤10μg/kg，汞≤0.15μg/kg，砷≤1.0μg/kg，硒≤1.0μg/kg，锑≤1.0μg/kg。
5、配件 ：优质导轨，金属喷漆(塑)涂层硬度≥6H；乙酸盐雾试验(ASS)连续喷雾≥600h，镀(涂)层对基体的保护等级≥10级；镀(涂)层本身耐腐蚀等级≥10级；耐霉菌性等级0级；中性盐雾试验（NSS)连续喷雾≥600h，镀(涂)层对基体的保护等级≥10级；镀(涂)层本身耐腐蚀等级≥10级。
6、配件 ：优质铰链 ，金属喷漆(塑)涂层硬度≥6H；乙酸盐雾试验(ASS)连续喷雾≥600h，镀(涂)层对基体的保护等级≥10级；镀(涂)层本身耐腐蚀等级≥10级；耐霉菌性等级0级；中性盐雾试验（NSS)连续喷雾≥600h，镀(涂)层对基体的保护等级≥10级；镀(涂)层本身耐腐蚀等级≥10级。
7、配件 ：优质</t>
    </r>
    <r>
      <rPr>
        <b/>
        <sz val="11"/>
        <color theme="1"/>
        <rFont val="宋体"/>
        <charset val="134"/>
        <scheme val="minor"/>
      </rPr>
      <t>*三合一连接件</t>
    </r>
    <r>
      <rPr>
        <sz val="11"/>
        <color theme="1"/>
        <rFont val="宋体"/>
        <charset val="134"/>
        <scheme val="minor"/>
      </rPr>
      <t xml:space="preserve"> ，金属喷漆(塑)涂层硬度≥6H；乙酸盐雾试验(ASS)连续喷雾≥600h，镀(涂)层对基体的保护等级≥10级；镀(涂)层本身耐腐蚀等级≥10级；耐霉菌性等级0级；中性盐雾试验（NSS)连续喷雾≥600h，镀(涂)层对基体的保护等级≥10级；镀(涂)层本身耐腐蚀等级≥10级。</t>
    </r>
  </si>
  <si>
    <t>班椅</t>
  </si>
  <si>
    <r>
      <rPr>
        <sz val="11"/>
        <color theme="1"/>
        <rFont val="宋体"/>
        <charset val="134"/>
      </rPr>
      <t>1、饰面：采用优质</t>
    </r>
    <r>
      <rPr>
        <b/>
        <sz val="11"/>
        <color theme="1"/>
        <rFont val="宋体"/>
        <charset val="134"/>
      </rPr>
      <t>*西皮</t>
    </r>
    <r>
      <rPr>
        <sz val="11"/>
        <color theme="1"/>
        <rFont val="宋体"/>
        <charset val="134"/>
      </rPr>
      <t>，摩檫色牢度：干擦、湿擦、碱性汗液检测合格；耐光性≥5级；涂层粘着牢度≥3.0N/10mm；耐折牢度≥50000次无裂纹；撕裂力≥40N；双边撕裂：纵向≥50N、横向≥32N；气味≤1级；pH≥3.5；pH稀释差≤0.2；游离甲醛≤20mg/kg；挥发性有机物≤10mg/kg）；可苯取重金属铅、镉≤0.1mg/kg；禁用偶氨染料均未检出；可分解有害芳香胺染料未检出；五氯苯酚≤0.1mg/kg、四氯苯酚≤0.1mg/kg，邻苯基苯酚≤0.1mg/kg；抑菌率（不少于5种菌种）均≥99.9%；防霉等级（不少于5种菌种）均为1级；耐磨性能≥70000次，变色3-4级，未损坏；二丁基锡未检出、三丁基锡未检出；抗张强度：纵向≥10N/mm²、横向≥5N/mm²；断裂伸长率：纵向≥45%、横向≥70%；
2、</t>
    </r>
    <r>
      <rPr>
        <b/>
        <sz val="11"/>
        <color theme="1"/>
        <rFont val="宋体"/>
        <charset val="134"/>
      </rPr>
      <t>*阻燃海绵</t>
    </r>
    <r>
      <rPr>
        <sz val="11"/>
        <color theme="1"/>
        <rFont val="宋体"/>
        <charset val="134"/>
      </rPr>
      <t>；回弹率≥60%，75%压缩永久变形≤4.0%，65%25%压陷比≥2.0，气味≥10级，恒定负荷反复压陷疲劳后的40%压陷硬度损失值≤5%，拉伸强度≥180KPa,断裂伸长率≥235%，撕裂强度≥2.5N/cm,干热老化后拉伸强度≥180KPa,湿热老化后拉伸强度≥182KPa,灰分≤1.5%，甲醛散发≤0.3mg/kg，甲醛释放量≤0.003mg/㎡h，TVOC≤0.005mg/㎡h，燃烧性能HF-1级，电器、家具制品用泡沫塑料燃烧性能等级B1级。                                                                                       3、气压棒：气弹簧活塞杆涂镀层均匀、表面光洁，无伤痕、脱皮、起泡、麻点、针孔、结瘤等缺陷；密封性能：气弹簧锁定在任意位置，经72h常温储存后，活塞杆未产生位移；耐高低温性能：经-30℃和60℃高低温储存后，公称力Fa衰减量≤1%；循环寿命：60000次循环寿命试验后，公称力Fa的总衰减量≤4%；强度性能抗压强度、侧拉强度、抗拉强度检测均为合格；气弹簧立筒涂层经≥96h中性盐雾试验后，其筒身表面无起泡、脱皮和腐蚀缺陷。外观性能要求金属件喷涂层无漏喷、锈蚀和脱色、掉色现象，光滑均匀、色泽一致，无流挂、疙瘩、皱皮、飞漆等缺陷乙酸盐雾试验(ASS)连续喷雾≥600h，镀(涂)层对基体的保护等级≥10级；镀(涂)层本身耐腐蚀等级≥10级；中性盐雾试验（NSS)连续喷雾≥600h，镀(涂)层对基体的保护等级≥10级；镀(涂)层本身耐腐蚀等级≥10级。     4、五星脚:直径700mm铝合金五星脚</t>
    </r>
  </si>
  <si>
    <t>黑色</t>
  </si>
  <si>
    <t>班前椅</t>
  </si>
  <si>
    <r>
      <rPr>
        <sz val="11"/>
        <color theme="1"/>
        <rFont val="宋体"/>
        <charset val="134"/>
      </rPr>
      <t>1、饰面：采用优质</t>
    </r>
    <r>
      <rPr>
        <b/>
        <sz val="11"/>
        <color theme="1"/>
        <rFont val="宋体"/>
        <charset val="134"/>
      </rPr>
      <t>*西皮</t>
    </r>
    <r>
      <rPr>
        <sz val="11"/>
        <color theme="1"/>
        <rFont val="宋体"/>
        <charset val="134"/>
      </rPr>
      <t>，摩檫色牢度：干擦、湿擦、碱性汗液检测合格；耐光性≥5级；涂层粘着牢度≥3.0N/10mm；耐折牢度≥50000次无裂纹；撕裂力≥40N；双边撕裂：纵向≥50N、横向≥32N；气味≤1级；pH≥3.5；pH稀释差≤0.2；游离甲醛≤20mg/kg；挥发性有机物≤10mg/kg）；可苯取重金属铅、镉≤0.1mg/kg；禁用偶氨染料均未检出；可分解有害芳香胺染料未检出；五氯苯酚≤0.1mg/kg、四氯苯酚≤0.1mg/kg，邻苯基苯酚≤0.1mg/kg；抑菌率（不少于5种菌种）均≥99.9%；防霉等级（不少于5种菌种）均为1级；耐磨性能≥70000次，变色3-4级，未损坏；二丁基锡未检出、三丁基锡未检出；抗张强度：纵向≥10N/mm²、横向≥5N/mm²；断裂伸长率：纵向≥45%、横向≥70%；
2、</t>
    </r>
    <r>
      <rPr>
        <b/>
        <sz val="11"/>
        <color theme="1"/>
        <rFont val="宋体"/>
        <charset val="134"/>
      </rPr>
      <t>*阻燃海绵</t>
    </r>
    <r>
      <rPr>
        <sz val="11"/>
        <color theme="1"/>
        <rFont val="宋体"/>
        <charset val="134"/>
      </rPr>
      <t>；回弹率≥60%，75%压缩永久变形≤4.0%，65%25%压陷比≥2.0，气味≥10级，恒定负荷反复压陷疲劳后的40%压陷硬度损失值≤5%，拉伸强度≥180KPa,断裂伸长率≥235%，撕裂强度≥2.5N/cm,干热老化后拉伸强度≥180KPa,湿热老化后拉伸强度≥182KPa,灰分≤1.5%，甲醛散发≤0.3mg/kg，甲醛释放量≤0.003mg/㎡h，TVOC≤0.005mg/㎡h，燃烧性能HF-1级，电器、家具制品用泡沫塑料燃烧性能等级B1级。
3、采用优质</t>
    </r>
    <r>
      <rPr>
        <b/>
        <sz val="11"/>
        <color theme="1"/>
        <rFont val="宋体"/>
        <charset val="134"/>
      </rPr>
      <t>*钢管</t>
    </r>
    <r>
      <rPr>
        <sz val="11"/>
        <color theme="1"/>
        <rFont val="宋体"/>
        <charset val="134"/>
      </rPr>
      <t>，外观性能要求金属件管材无裂缝、叠缝，外露管口端面封闭；喷涂层无漏喷、锈蚀和脱色、掉色现象，光滑均匀、色泽一致，无流挂、疙瘩、皱皮、飞漆等缺陷；产品表面涂饰层金属喷漆（塑）涂层硬度≥6H；耐腐蚀300h内，无鼓泡产生，300h后，无锈迹、剥落、起皱、变色和失光等现象；附着力0级；乙酸盐雾试验(ASS)连续喷雾≥600h，镀(涂)层对基体的保护等级≥10级；镀(涂)层本身耐腐蚀等级≥10级；卷边试验卷边率合格；扩口试验扩口率合格；压扁试验合格；弯曲试验合格；抗拉强度≥400MPa；规定塑性延伸强度≥260MPa；耐霉菌性等级（黑曲霉）0级；中性盐雾试验（NSS)连续喷雾≥600h，镀(涂)层对基体的保护等级≥10级；镀(涂)层本身耐腐蚀等级≥10级。</t>
    </r>
  </si>
  <si>
    <t>衣柜</t>
  </si>
  <si>
    <t>800*600*2000</t>
  </si>
  <si>
    <t>800*400*850</t>
  </si>
  <si>
    <t>床（含床垫）</t>
  </si>
  <si>
    <t>2000*1500*980</t>
  </si>
  <si>
    <t>床头柜</t>
  </si>
  <si>
    <t>480*480*450</t>
  </si>
  <si>
    <t>作战值班室</t>
  </si>
  <si>
    <t>办公桌（含固定柜）</t>
  </si>
  <si>
    <t>1400*700*750</t>
  </si>
  <si>
    <t>座椅</t>
  </si>
  <si>
    <t>600*600*2000</t>
  </si>
  <si>
    <t>2000*1200*980</t>
  </si>
  <si>
    <t>文印室、机要室、档案资料室</t>
  </si>
  <si>
    <t>1600*800*750</t>
  </si>
  <si>
    <t>文件柜</t>
  </si>
  <si>
    <t>800*400*1850</t>
  </si>
  <si>
    <r>
      <rPr>
        <sz val="11"/>
        <color theme="1"/>
        <rFont val="宋体"/>
        <charset val="134"/>
      </rPr>
      <t>1、</t>
    </r>
    <r>
      <rPr>
        <b/>
        <sz val="11"/>
        <color theme="1"/>
        <rFont val="宋体"/>
        <charset val="134"/>
      </rPr>
      <t>*冷轧钢板</t>
    </r>
    <r>
      <rPr>
        <sz val="11"/>
        <color theme="1"/>
        <rFont val="宋体"/>
        <charset val="134"/>
      </rPr>
      <t>：外观性能要求金属件喷涂层无漏喷、锈蚀和脱色、掉色现象，光滑均匀、色泽一致，无流挂、疙瘩、皱皮、飞漆等缺陷；产品表面涂饰层金属喷漆（塑）涂层硬度≥6H；耐腐蚀300h内，无鼓泡产生，300h后，无锈迹、剥落、起皱、变色和失光等现象；附着力0级；乙酸盐雾试验(ASS)连续喷雾≥600h，镀(涂)层对基体的保护等级≥10级；镀(涂)层本身耐腐蚀等级≥10级；力学性能：屈服强度≤275MPa；抗拉强度≥355MPa；断后伸长率≥35%；元素分析C、Si、Mn、P、S 均有检测；中性盐雾试验（NSS)连续喷雾≥600h，镀(涂)层对基体的保护等级≥10级；镀(涂)层本身耐腐蚀等级≥10级；耐霉菌性等级（黑曲霉）0级。采用一级优质冷轧钢，厚度0.7mm。
2、静电喷涂粉末：外观色泽均匀，无异物，呈松散粉末状；筛余物、胶化时间、粒径分布、流动性、密度、涂膜外观、附着力均为合格；铅笔硬度(内聚破坏中擦伤)≥5H；耐冲击性(正向冲击)无裂纹、皱纹及剥落现象；杯突试验、弯曲试验、光泽均为合格；耐磨性(750g/500r)≥40mg；耐酸性、耐碱性、耐沸水性耐盐雾性均为合格；耐湿性≥500h无异常；耐人工气候老化性500h变色≤2级，失光≤2级，无粉化、起泡、开裂、剥落等异常现象。总铅含量(限色漆、腻子和醇酸清漆)未检出；可溶性重金属铅≤0.1mg/kg，可溶性重金属镉≤0.1mg/kg，可溶性重金属铬≤0.1mg/kg，可溶性重金属汞≤0.1mg/kg。</t>
    </r>
  </si>
  <si>
    <t>白色</t>
  </si>
  <si>
    <t>保密柜</t>
  </si>
  <si>
    <t>900*400*1850</t>
  </si>
  <si>
    <t>接待休息室</t>
  </si>
  <si>
    <t>接待沙发</t>
  </si>
  <si>
    <r>
      <rPr>
        <sz val="11"/>
        <color theme="1"/>
        <rFont val="宋体"/>
        <charset val="134"/>
      </rPr>
      <t>1、橡胶木：木材含水率合格，无贯通裂缝；无虫蛀；无腐朽材；无树脂囊；无节子；无死节、孔洞、夹皮和树脂道树胶道；无其他轻微材质缺陷，甲醛释放量≤0.01mg/m³，抑菌率（不少于4种菌种）均≥99.9%。：（不少于4种霉种）防霉菌等级均为0级或1级。五氯苯酚≤0.1mg/kg，气干密度≥0.6g/cm³；绝干密度≥0.6g/cm³；基本密度≥0.6g/cm³；抗弯强度≥90MPa；抗弯弹性模量≥11000MPa。
2、阻燃布：甲醛含量≤20mg/kg；pH值为合格；染色牢度（耐水、耐酸汗渍、耐碱汗渍、耐干摩擦、耐唾液）均为合格；无异味；可分解致癌芳香胺染料均未检出；五氯苯酚≤0.02mg/kg、四氯苯酚≤0.05mg/kg、邻苯基苯酚≤0.1mg/kg；总铅≤10mg/kg、总镉≤10mg/kg、可萃取重金属镍≤1mg/kg；抗引燃特性-阴燃的香烟为阻燃I级,通过香烟抗引燃特性试验；抗引燃特性一模拟火柴火焰为阻燃II级，通过模拟火柴火焰抗引燃特性试验。
3、</t>
    </r>
    <r>
      <rPr>
        <b/>
        <sz val="11"/>
        <color theme="1"/>
        <rFont val="宋体"/>
        <charset val="134"/>
      </rPr>
      <t>*阻燃海绵</t>
    </r>
    <r>
      <rPr>
        <sz val="11"/>
        <color theme="1"/>
        <rFont val="宋体"/>
        <charset val="134"/>
      </rPr>
      <t>；回弹率≥60%，75%压缩永久变形≤4.0%，65%25%压陷比≥2.0，气味≥10级，恒定负荷反复压陷疲劳后的40%压陷硬度损失值≤5%，拉伸强度≥180KPa,断裂伸长率≥235%，撕裂强度≥2.5N/cm,干热老化后拉伸强度≥180KPa,湿热老化后拉伸强度≥182KPa,灰分≤1.5%，甲醛散发≤0.3mg/kg，甲醛释放量≤0.003mg/㎡h，TVOC≤0.005mg/㎡h，燃烧性能HF-1级，电器、家具制品用泡沫塑料燃烧性能等级B1级。</t>
    </r>
  </si>
  <si>
    <t>油漆胡桃色
麻绒米白色</t>
  </si>
  <si>
    <t>茶几</t>
  </si>
  <si>
    <t>700*450*500</t>
  </si>
  <si>
    <r>
      <rPr>
        <sz val="11"/>
        <color theme="1"/>
        <rFont val="宋体"/>
        <charset val="134"/>
        <scheme val="minor"/>
      </rPr>
      <t>1.基材：采用优质</t>
    </r>
    <r>
      <rPr>
        <b/>
        <sz val="11"/>
        <color theme="1"/>
        <rFont val="宋体"/>
        <charset val="134"/>
        <scheme val="minor"/>
      </rPr>
      <t>*实木多层板</t>
    </r>
    <r>
      <rPr>
        <sz val="11"/>
        <color theme="1"/>
        <rFont val="宋体"/>
        <charset val="134"/>
        <scheme val="minor"/>
      </rPr>
      <t>，含水率5%-10%，胶合强度≥1.6MPa；静曲强度≥55MPa，弹性模量≥7600MPa，甲醛释放量≤0.01mg/m³；苯、甲苯、二甲苯均≤2μg/m³，总挥发性有机化合物（TVOC）≤0.05mg/（m².h）；抗菌性能：对（不少于4种菌种）抗菌率≥99%，防霉菌性能：对（不少于4种霉种）防霉菌等级0级；板面握螺钉力≥1700N，板边握螺钉力≥1500N。氨释放量≤0.002mg/L；燃烧性能等级为B1级。
2.面贴优质采用≥0.6mm厚实木皮饰面，甲醛释放量≤0.0lmg/m³；抑菌率均≥99.9%。（不少于4种霉种）防霉菌等级均为0级，抗菌性能（不少于4种菌种）抑菌率均≥99.9%。苯≤2μg/m³、甲苯≤2μg/m³、二甲苯≤2μg/m³。
3.涂料：</t>
    </r>
    <r>
      <rPr>
        <b/>
        <sz val="11"/>
        <color theme="1"/>
        <rFont val="宋体"/>
        <charset val="134"/>
        <scheme val="minor"/>
      </rPr>
      <t>*面漆、底漆</t>
    </r>
    <r>
      <rPr>
        <sz val="11"/>
        <color theme="1"/>
        <rFont val="宋体"/>
        <charset val="134"/>
        <scheme val="minor"/>
      </rPr>
      <t>全部采用优质品牌水性油漆，耐干热性≥1级；涂料中可溶性有害元素含量（铅、镉、铬、汞、砷、钡、锑、硒）均≤0.1mg/kg；甲醛含量≤5mg/kg；抗细菌性能（不少于4种菌种）均≥99.9%，防霉菌性能（不少于4种霉种）防霉菌等级均为0级。烷基酚聚氧乙烯醚含量≤10mg/kg，漆膜硬度≥5H；挥发性有机化合物（VOC）≤2g/L；乙二醇醚及醚酯总和含量(限乙二醇甲醚、乙二醇甲醚醋酸、乙二醇乙醚、乙二醇乙醚醋酸酯、乙二醇二乙醚、乙二醇二甲醚、三乙二醇二甲醚)≤20mg/kg、苯系物总和含量[限苯、甲苯二、甲苯(含乙苯)]≤20mg/kg。细度≤30μm，在容器中状态为搅拌后均匀无硬块。
4.</t>
    </r>
    <r>
      <rPr>
        <b/>
        <sz val="11"/>
        <color theme="1"/>
        <rFont val="宋体"/>
        <charset val="134"/>
        <scheme val="minor"/>
      </rPr>
      <t>*水性胶粘剂</t>
    </r>
    <r>
      <rPr>
        <sz val="11"/>
        <color theme="1"/>
        <rFont val="宋体"/>
        <charset val="134"/>
        <scheme val="minor"/>
      </rPr>
      <t>：VOC含量≤2g/L，游离甲醛≤0.05g/kg，苯≤0.02g/kg，甲苯+二甲苯≤0.02g/kg，总挥发性有机物≤10g/L，卤代烃≤0.01g/kg，可溶性重金属铅≤2.5μg/kg，铬≤4.0μg/kg，镉≤0.5μg/kg，钡≤10μg/kg，汞≤0.15μg/kg，砷≤1.0μg/kg，硒≤1.0μg/kg，锑≤1.0μg/kg。
5、配件 ：优质</t>
    </r>
    <r>
      <rPr>
        <b/>
        <sz val="11"/>
        <color theme="1"/>
        <rFont val="宋体"/>
        <charset val="134"/>
        <scheme val="minor"/>
      </rPr>
      <t>*三合一连接件</t>
    </r>
    <r>
      <rPr>
        <sz val="11"/>
        <color theme="1"/>
        <rFont val="宋体"/>
        <charset val="134"/>
        <scheme val="minor"/>
      </rPr>
      <t>等五金配件 ，金属喷漆(塑)涂层硬度≥6H；乙酸盐雾试验(ASS)连续喷雾≥600h，镀(涂)层对基体的保护等级≥10级；镀(涂)层本身耐腐蚀等级≥10级；耐霉菌性等级0级；中性盐雾试验（NSS)连续喷雾≥600h，镀(涂)层对基体的保护等级≥10级；镀(涂)层本身耐腐蚀等级≥10级。</t>
    </r>
  </si>
  <si>
    <t>无线通信室、数据维护室、有线通信室、通讯器材修理室、通信值班室</t>
  </si>
  <si>
    <t>总控制室</t>
  </si>
  <si>
    <t>三防值班室</t>
  </si>
  <si>
    <t>医务室</t>
  </si>
  <si>
    <t>医疗床</t>
  </si>
  <si>
    <t>2000*650*750</t>
  </si>
  <si>
    <t>1)面料：EPU医用西皮
2)海绵：采用优质发泡棉 软硬适中，久坐不变形 表面喷涂处理，金属抗盐雾 18h 
3)脚架:φ38mm,管壁厚度1.5mm冷轧钢管</t>
  </si>
  <si>
    <t>图片色</t>
  </si>
  <si>
    <t>寝室（5间）</t>
  </si>
  <si>
    <t>上下床（含床垫）</t>
  </si>
  <si>
    <t>2100*1070*1950</t>
  </si>
  <si>
    <t>1)基材;俄罗斯樟子松实木框架和床板。
2)产品框架无外漏直角，均为圆角确保安全
3)两底一面，PU底水性面
4)床垫:20mm环保椰棕，30g无纺布+19kg海绵+针织面料</t>
  </si>
  <si>
    <t>信息综合处理室</t>
  </si>
  <si>
    <r>
      <rPr>
        <sz val="11"/>
        <color theme="1"/>
        <rFont val="宋体"/>
        <charset val="134"/>
        <scheme val="minor"/>
      </rPr>
      <t>1.基材：采用</t>
    </r>
    <r>
      <rPr>
        <b/>
        <sz val="11"/>
        <color theme="1"/>
        <rFont val="宋体"/>
        <charset val="134"/>
        <scheme val="minor"/>
      </rPr>
      <t>*实木多层板</t>
    </r>
    <r>
      <rPr>
        <sz val="11"/>
        <color theme="1"/>
        <rFont val="宋体"/>
        <charset val="134"/>
        <scheme val="minor"/>
      </rPr>
      <t>，含水率9.0%～10.1%，静曲强度（顺纹）≥24MPa，静曲强度（横纹）≥20MPa，弹性模量（顺纹）≥5000MPa，弹性模量（横纹）≥3500MPa，甲醛释放量（1m³气候箱法）≤0.01mg/m³，苯≤0.2μg/m³，甲苯≤0.4μg/m³，二甲苯≤0.2μg/m³，总挥发性有机化合物（TVOC）≤0.4μg/m³，防霉性能0级，抗菌性能抑菌率≥99.4%、抗菌等级Ⅰ级，总半挥发性有机化合物（TSVOC）的释放量≤20μg/（㎡·h），人造板防腐性能评价1级。
2.面贴优质采用≥0.6mm厚实木皮饰面，甲醛释放量≤0.0lmg/m³；抑菌率均≥99.9%。（不少于4种霉种）防霉菌等级均为0级，抗菌性能（不少于4种菌种）抑菌率均≥99.9%。苯≤2μg/m³、甲苯≤2μg/m³、二甲苯≤2μg/m³。
3.涂料：</t>
    </r>
    <r>
      <rPr>
        <b/>
        <sz val="11"/>
        <color theme="1"/>
        <rFont val="宋体"/>
        <charset val="134"/>
        <scheme val="minor"/>
      </rPr>
      <t>*面漆、底漆</t>
    </r>
    <r>
      <rPr>
        <sz val="11"/>
        <color theme="1"/>
        <rFont val="宋体"/>
        <charset val="134"/>
        <scheme val="minor"/>
      </rPr>
      <t>全部采用优质品牌水性油漆，耐干热性≥1级；涂料中可溶性有害元素含量（铅、镉、铬、汞、砷、钡、锑、硒）均≤0.1mg/kg；甲醛含量≤5mg/kg；抗细菌性能（不少于4种菌种）均≥99.9%，防霉菌性能（不少于4种霉种）防霉菌等级均为0级。烷基酚聚氧乙烯醚含量≤10mg/kg，漆膜硬度≥5H；挥发性有机化合物（VOC）≤2g/L；乙二醇醚及醚酯总和含量(限乙二醇甲醚、乙二醇甲醚醋酸、乙二醇乙醚、乙二醇乙醚醋酸酯、乙二醇二乙醚、乙二醇二甲醚、三乙二醇二甲醚)≤20mg/kg、苯系物总和含量[限苯、甲苯二、甲苯(含乙苯)]≤20mg/kg。细度≤30μm，在容器中状态为搅拌后均匀无硬块。
4</t>
    </r>
    <r>
      <rPr>
        <b/>
        <sz val="11"/>
        <color theme="1"/>
        <rFont val="宋体"/>
        <charset val="134"/>
        <scheme val="minor"/>
      </rPr>
      <t>.*水性胶粘剂</t>
    </r>
    <r>
      <rPr>
        <sz val="11"/>
        <color theme="1"/>
        <rFont val="宋体"/>
        <charset val="134"/>
        <scheme val="minor"/>
      </rPr>
      <t>：VOC含量≤2g/L，游离甲醛≤0.05g/kg，苯≤0.02g/kg，甲苯+二甲苯≤0.02g/kg，总挥发性有机物≤10g/L，卤代烃≤0.01g/kg，可溶性重金属铅≤2.5μg/kg，铬≤4.0μg/kg，镉≤0.5μg/kg，钡≤10μg/kg，汞≤0.15μg/kg，砷≤1.0μg/kg，硒≤1.0μg/kg，锑≤1.0μg/kg。
5、配件 ：优质导轨，金属喷漆(塑)涂层硬度≥6H；乙酸盐雾试验(ASS)连续喷雾≥600h，镀(涂)层对基体的保护等级≥10级；镀(涂)层本身耐腐蚀等级≥10级；耐霉菌性等级0级；中性盐雾试验（NSS)连续喷雾≥600h，镀(涂)层对基体的保护等级≥10级；镀(涂)层本身耐腐蚀等级≥10级。
6、配件 ：优质铰链 ，金属喷漆(塑)涂层硬度≥6H；乙酸盐雾试验(ASS)连续喷雾≥600h，镀(涂)层对基体的保护等级≥10级；镀(涂)层本身耐腐蚀等级≥10级；耐霉菌性等级0级；中性盐雾试验（NSS)连续喷雾≥600h，镀(涂)层对基体的保护等级≥10级；镀(涂)层本身耐腐蚀等级≥10级。
7、配件 ：优质</t>
    </r>
    <r>
      <rPr>
        <b/>
        <sz val="11"/>
        <color theme="1"/>
        <rFont val="宋体"/>
        <charset val="134"/>
        <scheme val="minor"/>
      </rPr>
      <t>*三合一连接件</t>
    </r>
    <r>
      <rPr>
        <sz val="11"/>
        <color theme="1"/>
        <rFont val="宋体"/>
        <charset val="134"/>
        <scheme val="minor"/>
      </rPr>
      <t xml:space="preserve"> ，金属喷漆(塑)涂层硬度≥6H；乙酸盐雾试验(ASS)连续喷雾≥600h，镀(涂)层对基体的保护等级≥10级；镀(涂)层本身耐腐蚀等级≥10级；耐霉菌性等级0级；中性盐雾试验（NSS)连续喷雾≥600h，镀(涂)层对基体的保护等级≥10级；镀(涂)层本身耐腐蚀等级≥10级。</t>
    </r>
  </si>
  <si>
    <t>专业队指挥室1-4</t>
  </si>
  <si>
    <t>4200*1600*750</t>
  </si>
  <si>
    <t>1层</t>
  </si>
  <si>
    <t>人防地面指挥中心</t>
  </si>
  <si>
    <t>主席台</t>
  </si>
  <si>
    <t>1600*600*750</t>
  </si>
  <si>
    <t>主席椅</t>
  </si>
  <si>
    <t>1400*450*750</t>
  </si>
  <si>
    <t>地台</t>
  </si>
  <si>
    <t>5200*2200*150</t>
  </si>
  <si>
    <t>1)整体采用优质全木结构，不允许使用刨花板、密度板、防火板等颗粒结构制成的板。所有材料均要进行蒸汽脱脂干燥处理,做到不易变形翘曲,实木水分符合国家标准。
2)四周围板采用橡胶木指接板制作而成，中间用T字形木档，间隔不得超过25公分，表面铺设优质免漆地板。
3)护边：三面边用装饰封边条封边或用全木20mm半圆封边条封边，美观大气。
4)坚固耐用，美观实用，绿色环保，抗摔抗砸抗踩踏。拐角处圆弧处理。</t>
  </si>
  <si>
    <t>指挥控制室</t>
  </si>
  <si>
    <t>控制台</t>
  </si>
  <si>
    <t>1000*950*1050</t>
  </si>
  <si>
    <t>1)框架结构：内部主框架为钣金，主框架采用可调整水平的固定脚支撑。结构部件采用精密铸造的冷轧钢制造。表面经过耐磨电喷处理。主干架构使用2mm厚*冷轧钢板钣金加工；内部普通钢架使用1.5mm厚*冷轧钢板加工，外表面使用静电吸塑工艺，表面附着黑色磨砂纹理。框架结构由冲压成形的冷轧钢构件通过上下水平横梁及左右垂直侧窗来形成一个坚固的矩形框架结构，通过螺栓连接成型。框架由钢制型材构成，钢制型材标号为1.5mm,主体框架前部安装台面板承重支臂与支撑脚，均应为标准30*50方管,其壁厚度均为3mm。主要的垂直及水平结构部件采用的钢材厚度指标达到3mm。
2)台面板：双贴膜实木颗粒高压耐磨防火板（HPL），整体厚度不低于27mm，面板必须通过MA、SGS、CNAS认证。大面板之间需做隐藏式箭头所链接，整体连接后必须平整光滑无缝隙。
3)台面边缘：台面边缘的手枕位应为台板本体延伸加工形成，以保证台面边位的平整性和可靠力度。后端面后端面使用不小于6mm厚的软聚氨酯封边条。
4)前后门板：防火板20mm。</t>
  </si>
  <si>
    <t>米</t>
  </si>
  <si>
    <r>
      <rPr>
        <sz val="11"/>
        <color theme="1"/>
        <rFont val="宋体"/>
        <charset val="134"/>
        <scheme val="minor"/>
      </rPr>
      <t>1、面料：采用透气网布，甲醛释放量未检出，染色牢度（耐水、耐酸汗渍、耐碱汗渍、耐干摩擦、耐唾液）≥5级，无异味，可分解致癌芳香胺染料未检出，防霉等级0级，抗菌性能抑菌率≥99.9%，具有较好的抗菌效果，五氯苯酚未检出，总铅、总镉均未检出，耐光黄变色牢度4-5级（100h），短链氯化石蜡未检出，抗菌物质溶出性抗菌圈宽度≤2.8mm（微溶出性，培养24h）。
2、</t>
    </r>
    <r>
      <rPr>
        <b/>
        <sz val="11"/>
        <color theme="1"/>
        <rFont val="宋体"/>
        <charset val="134"/>
        <scheme val="minor"/>
      </rPr>
      <t>*阻燃海绵</t>
    </r>
    <r>
      <rPr>
        <sz val="11"/>
        <color theme="1"/>
        <rFont val="宋体"/>
        <charset val="134"/>
        <scheme val="minor"/>
      </rPr>
      <t>：阻燃海绵；回弹率≥60%，75%压缩永久变形≤4.0%，65%25%压陷比≥2.0，气味≥10级，恒定负荷反复压陷疲劳后的40%压陷硬度损失值≤5%，拉伸强度≥180KPa,断裂伸长率≥235%，撕裂强度≥2.5N/cm,干热老化后拉伸强度≥180KPa,湿热老化后拉伸强度≥182KPa,灰分≤1.5%，甲醛散发≤0.3mg/kg，甲醛释放量≤0.003mg/㎡h，TVOC≤0.005mg/㎡h，燃烧性能HF-1级，电器、家具制品用泡沫塑料燃烧性能等级B1级。
3、椅子扶手：可溶性铅、可溶性镉、可溶性铬、可溶性汞均≤0.2mg/kg；苯并[a]芘≤0.05mg/kg；16种多环芳烃总量≤0.8mg/kg；多溴联苯≤5mg/kg；多溴二苯醚≤5mg/kg；弯曲强度≥40MPa巴柯尔硬度≥55HBA；邻苯二甲酸酯均未检出。
4、脚架：优质尼龙五星脚架，带活动脚轮。
5、气压棒：气弹簧活塞杆涂镀层均匀、表面光洁，无伤痕、脱皮、起泡、麻点、针孔、结瘤等缺陷；密封性能：气弹簧锁定在任意位置，经72h常温储存后，活塞杆未产生位移；耐高低温性能：经-30℃和60℃高低温储存后，公称力Fa衰减量≤1%；循环寿命：60000次循环寿命试验后，公称力Fa的总衰减量≤4%；强度性能抗压强度、侧拉强度、抗拉强度检测均为合格；气弹簧立筒涂层经≥96h中性盐雾试验后，其筒身表面无起泡、脱皮和腐蚀缺陷。外观性能要求金属件喷涂层无漏喷、锈蚀和脱色、掉色现象，光滑均匀、色泽一致，无流挂、疙瘩、皱皮、飞漆等缺陷乙酸盐雾试验(ASS)连续喷雾≥600h，镀(涂)层对基体的保护等级≥10级；镀(涂)层本身耐腐蚀等级≥10级；中性盐雾试验（NSS)连续喷雾≥600h，镀(涂)层对基体的保护等级≥10级；镀(涂)层本身耐腐蚀等级≥10级。
6、倾仰机构：金属件焊接件无脱焊、虚焊、焊穿、错位，无夹渣、气孔、焊瘤、焊丝头、咬边、飞溅，焊接处表面波纹均匀；金属件喷涂层无漏喷、锈蚀和脱色、掉色现象，光滑均匀、色泽一致，无流挂、疙瘩、皱皮、飞漆等缺陷；金属喷漆(塑)涂层硬度≥5H；冲击高度400mm无剥落、裂纹、皱纹；耐腐蚀100h内，在溶液中样板上划道两侧3mm以外，无鼓泡产生，100h后，划道两侧3mm外，无锈迹、剥落、起皱、变色和失光等现象；附着力为1级或0级；乙酸盐雾试验(ASS)连续喷雾≥600h，镀(涂)层对基体的保护等级≥10级；镀(涂)层本身耐腐蚀等级≥10级；中性盐雾试验（NSS)连续喷雾≥600h，镀(涂)层对基体的保护等级≥10级；镀(涂)层本身耐腐蚀等级≥10级。</t>
    </r>
  </si>
  <si>
    <t>接待室</t>
  </si>
  <si>
    <t>三人沙发</t>
  </si>
  <si>
    <r>
      <rPr>
        <sz val="11"/>
        <color theme="1"/>
        <rFont val="宋体"/>
        <charset val="134"/>
        <scheme val="minor"/>
      </rPr>
      <t>1、饰面：采用优质</t>
    </r>
    <r>
      <rPr>
        <b/>
        <sz val="11"/>
        <color theme="1"/>
        <rFont val="宋体"/>
        <charset val="134"/>
        <scheme val="minor"/>
      </rPr>
      <t>*西皮</t>
    </r>
    <r>
      <rPr>
        <sz val="11"/>
        <color theme="1"/>
        <rFont val="宋体"/>
        <charset val="134"/>
        <scheme val="minor"/>
      </rPr>
      <t>，摩檫色牢度：干擦、湿擦、碱性汗液检测合格；耐光性≥5级；涂层粘着牢度≥3.0N/10mm；耐折牢度≥50000次无裂纹；撕裂力≥40N；双边撕裂：纵向≥50N、横向≥32N；气味≤1级；pH≥3.5；pH稀释差≤0.2；游离甲醛≤20mg/kg；挥发性有机物≤10mg/kg）；可苯取重金属铅、镉≤0.1mg/kg；禁用偶氨染料均未检出；可分解有害芳香胺染料未检出；五氯苯酚≤0.1mg/kg、四氯苯酚≤0.1mg/kg，邻苯基苯酚≤0.1mg/kg；抑菌率（不少于5种菌种）均≥99.9%；防霉等级（不少于5种菌种）均为1级；耐磨性能≥70000次，变色3-4级，未损坏；二丁基锡未检出、三丁基锡未检出；抗张强度：纵向≥10N/mm²、横向≥5N/mm²；断裂伸长率：纵向≥45%、横向≥70%；
2、</t>
    </r>
    <r>
      <rPr>
        <b/>
        <sz val="11"/>
        <color theme="1"/>
        <rFont val="宋体"/>
        <charset val="134"/>
        <scheme val="minor"/>
      </rPr>
      <t>*阻燃海绵</t>
    </r>
    <r>
      <rPr>
        <sz val="11"/>
        <color theme="1"/>
        <rFont val="宋体"/>
        <charset val="134"/>
        <scheme val="minor"/>
      </rPr>
      <t>；回弹率≥60%，75%压缩永久变形≤4.0%，65%25%压陷比≥2.0，气味≥10级，恒定负荷反复压陷疲劳后的40%压陷硬度损失值≤5%，拉伸强度≥180KPa,断裂伸长率≥235%，撕裂强度≥2.5N/cm,干热老化后拉伸强度≥180KPa,湿热老化后拉伸强度≥182KPa,灰分≤1.5%，甲醛散发≤0.3mg/kg，甲醛释放量≤0.003mg/㎡h，TVOC≤0.005mg/㎡h，燃烧性能HF-1级，电器、家具制品用泡沫塑料燃烧性能等级B1级。
3、曲木板：甲醛释放量≤0.01mg/m³，苯≤2μg/m³、甲苯≤2μg/m³、二甲苯≤2μg/m³、总挥发性有机化合物（TVOC）≤0.05mg/（㎡.h），抗菌性能（金黄色葡萄球菌、肺炎克雷伯氏菌、肺炎链球菌）抑菌率均≥99.9%，防霉菌性能（黑曲霉、出芽短梗霉）防霉菌等级均为0级。经防静电检测，氨释放量≤0.002mg/L，弹性模量≥4500MPa。
4、实木框架：外观要求无贯通裂缝；无虫蛀；无腐朽材；无树脂囊；无节子；无死节、孔洞、夹皮和树脂道树胶道，甲醛释放量≤0.01mg/m³，抑菌率≥99.9%，可接触的实木部件中五氯苯酚≤0.1mg/kg。
5、沙发脚：采用直径25mm钢管（A3钢），2.0mm厚度，角度及尺寸控制精准，表面通过静电粉末喷涂处理，通过盐雾测试48小时，承重力400kg，安全结实；</t>
    </r>
  </si>
  <si>
    <t>浅咖色</t>
  </si>
  <si>
    <t>双人沙发</t>
  </si>
  <si>
    <t>600*600*420</t>
  </si>
  <si>
    <t>长茶几</t>
  </si>
  <si>
    <t>1200*600*420</t>
  </si>
  <si>
    <r>
      <rPr>
        <sz val="11"/>
        <color theme="1"/>
        <rFont val="宋体"/>
        <charset val="134"/>
        <scheme val="minor"/>
      </rPr>
      <t>1.基材：采用</t>
    </r>
    <r>
      <rPr>
        <b/>
        <sz val="11"/>
        <color theme="1"/>
        <rFont val="宋体"/>
        <charset val="134"/>
        <scheme val="minor"/>
      </rPr>
      <t>*实木多层板</t>
    </r>
    <r>
      <rPr>
        <sz val="11"/>
        <color theme="1"/>
        <rFont val="宋体"/>
        <charset val="134"/>
        <scheme val="minor"/>
      </rPr>
      <t>，含水率9.0%～10.1%，静曲强度（顺纹）≥24MPa，静曲强度（横纹）≥20MPa，弹性模量（顺纹）≥5000MPa，弹性模量（横纹）≥3500MPa，甲醛释放量（1m³气候箱法）≤0.01mg/m³，苯≤0.2μg/m³，甲苯≤0.4μg/m³，二甲苯≤0.2μg/m³，总挥发性有机化合物（TVOC）≤0.4μg/m³，防霉性能0级，抗菌性能抑菌率≥99.4%、抗菌等级Ⅰ级，总半挥发性有机化合物（TSVOC）的释放量≤20μg/（㎡·h），人造板防腐性能评价1级。
2.面贴优质采用≥0.6mm厚实木皮饰面，甲醛释放量≤0.0lmg/m³；抑菌率均≥99.9%。（不少于4种霉种）防霉菌等级均为0级，抗菌性能（不少于4种菌种）抑菌率均≥99.9%。苯≤2μg/m³、甲苯≤2μg/m³、二甲苯≤2μg/m³。
3.涂料：</t>
    </r>
    <r>
      <rPr>
        <b/>
        <sz val="11"/>
        <color theme="1"/>
        <rFont val="宋体"/>
        <charset val="134"/>
        <scheme val="minor"/>
      </rPr>
      <t>*面漆、底漆</t>
    </r>
    <r>
      <rPr>
        <sz val="11"/>
        <color theme="1"/>
        <rFont val="宋体"/>
        <charset val="134"/>
        <scheme val="minor"/>
      </rPr>
      <t>全部采用优质品牌水性油漆，耐干热性≥1级；涂料中可溶性有害元素含量（铅、镉、铬、汞、砷、钡、锑、硒）均≤0.1mg/kg；甲醛含量≤5mg/kg；抗细菌性能（不少于4种菌种）均≥99.9%，防霉菌性能（不少于4种霉种）防霉菌等级均为0级。烷基酚聚氧乙烯醚含量≤10mg/kg，漆膜硬度≥5H；挥发性有机化合物（VOC）≤2g/L；乙二醇醚及醚酯总和含量(限乙二醇甲醚、乙二醇甲醚醋酸、乙二醇乙醚、乙二醇乙醚醋酸酯、乙二醇二乙醚、乙二醇二甲醚、三乙二醇二甲醚)≤20mg/kg、苯系物总和含量[限苯、甲苯二、甲苯(含乙苯)]≤20mg/kg。细度≤30μm，在容器中状态为搅拌后均匀无硬块。
4</t>
    </r>
    <r>
      <rPr>
        <b/>
        <sz val="11"/>
        <color theme="1"/>
        <rFont val="宋体"/>
        <charset val="134"/>
        <scheme val="minor"/>
      </rPr>
      <t>.*水性胶粘剂</t>
    </r>
    <r>
      <rPr>
        <sz val="11"/>
        <color theme="1"/>
        <rFont val="宋体"/>
        <charset val="134"/>
        <scheme val="minor"/>
      </rPr>
      <t>：VOC含量≤2g/L，游离甲醛≤0.05g/kg，苯≤0.02g/kg，甲苯+二甲苯≤0.02g/kg，总挥发性有机物≤10g/L，卤代烃≤0.01g/kg，可溶性重金属铅≤2.5μg/kg，铬≤4.0μg/kg，镉≤0.5μg/kg，钡≤10μg/kg，汞≤0.15μg/kg，砷≤1.0μg/kg，硒≤1.0μg/kg，锑≤1.0μg/kg。
5、配件 ：优质</t>
    </r>
    <r>
      <rPr>
        <b/>
        <sz val="11"/>
        <color theme="1"/>
        <rFont val="宋体"/>
        <charset val="134"/>
        <scheme val="minor"/>
      </rPr>
      <t>*三合一连接件</t>
    </r>
    <r>
      <rPr>
        <sz val="11"/>
        <color theme="1"/>
        <rFont val="宋体"/>
        <charset val="134"/>
        <scheme val="minor"/>
      </rPr>
      <t xml:space="preserve"> ，金属喷漆(塑)涂层硬度≥6H；乙酸盐雾试验(ASS)连续喷雾≥600h，镀(涂)层对基体的保护等级≥10级；镀(涂)层本身耐腐蚀等级≥10级；耐霉菌性等级0级；中性盐雾试验（NSS)连续喷雾≥600h，镀(涂)层对基体的保护等级≥10级；镀(涂)层本身耐腐蚀等级≥10级。</t>
    </r>
  </si>
  <si>
    <t>办公室1-2</t>
  </si>
  <si>
    <t>办公桌</t>
  </si>
  <si>
    <t>1600*1600*750</t>
  </si>
  <si>
    <t>文件柜1</t>
  </si>
  <si>
    <t>2400*400*2000</t>
  </si>
  <si>
    <t>文件柜2</t>
  </si>
  <si>
    <t>战备值班室</t>
  </si>
  <si>
    <t>床1（含床垫）</t>
  </si>
  <si>
    <t>床2（含床垫）</t>
  </si>
  <si>
    <t>写字桌</t>
  </si>
  <si>
    <t>1200*600*750</t>
  </si>
  <si>
    <t>写字椅</t>
  </si>
  <si>
    <t>战备器材库</t>
  </si>
  <si>
    <t>货架</t>
  </si>
  <si>
    <t>1500*500*2000</t>
  </si>
  <si>
    <r>
      <rPr>
        <sz val="11"/>
        <color theme="1"/>
        <rFont val="宋体"/>
        <charset val="134"/>
        <scheme val="minor"/>
      </rPr>
      <t>1、采用一级</t>
    </r>
    <r>
      <rPr>
        <b/>
        <sz val="11"/>
        <color theme="1"/>
        <rFont val="宋体"/>
        <charset val="134"/>
        <scheme val="minor"/>
      </rPr>
      <t>*冷轧钢板</t>
    </r>
    <r>
      <rPr>
        <sz val="11"/>
        <color theme="1"/>
        <rFont val="宋体"/>
        <charset val="134"/>
        <scheme val="minor"/>
      </rPr>
      <t xml:space="preserve">，厚度达到≥0.7mm，外观性能要求金属件喷涂层无漏喷、锈蚀和脱色、掉色现象，光滑均匀、色泽一致，无流挂、疙瘩、皱皮、飞漆等缺陷；产品表面涂饰层金属喷漆（塑）涂层硬度≥5H；耐腐蚀300h内，无鼓泡产生，300h后，无锈迹、剥落、起皱、变色和失光等现象；附着力0级；乙酸盐雾试验(ASS)连续喷雾≥600h，镀(涂)层对基体的保护等级≥10级；镀(涂)层本身耐腐蚀等级≥10级；力学性能：屈服强度≤275MPa；抗拉强度≥355MPa；断后伸长率≥35%；元素分析C、Si、Mn、P、S 均有检测；中性盐雾试验（NSS)连续喷雾≥600h，镀(涂)层对基体的保护等级≥10级；镀(涂)层本身耐腐蚀等级≥10级；耐霉菌性等级（黑曲霉）0级。
2、抗菌防霉粉末涂料：铅笔硬度≥5H；耐冲击性无裂纹、皱纹及剥落现象；杯突试验≥7mm；弯曲试验合格，耐磨性(750g/500r)≤40mg；耐酸性、耐碱性、耐沸水性、耐盐雾性、耐湿性、耐人工气候老化性均为合格。总铅含量(限色漆、腻子和醇酸清漆)未检出；可溶性重金属含量限色漆腻子和醇酸清漆)镉、铬、汞均≤1mg/kg。嗜麦芽糖寡养单胞菌、金黄色葡萄球菌抗细菌率≥99.9%；抗细菌率；黑曲霉长霉等级0级。          
</t>
    </r>
  </si>
  <si>
    <t>2层</t>
  </si>
  <si>
    <t>保密室</t>
  </si>
  <si>
    <t>工程档案室</t>
  </si>
  <si>
    <t>战备资料库</t>
  </si>
  <si>
    <t>备用家具</t>
  </si>
  <si>
    <t>办公桌（含活动柜）</t>
  </si>
  <si>
    <r>
      <rPr>
        <sz val="11"/>
        <color theme="1"/>
        <rFont val="宋体"/>
        <charset val="134"/>
        <scheme val="minor"/>
      </rPr>
      <t>1、基材：采用优质实木颗粒板，静曲强度≥20MPa，弹性模量≥3000MPa,内结合强度≥0.7MPa,表面胶合强度≥1.5MPa,24h吸水厚度膨胀率≤4.0%，握螺钉力板面≥1400N，板边≥1150N，防潮性能≥0.15MPa，甲醛释放量（1m³气候箱法）≤0.005mg/m³，苯≤0.2μg/m³，甲苯≤0.4μg/m³，二甲苯≤0.2μg/m³，总挥发性有机化合物（TVOC）≤0.4μg/m³，防霉性能0级，抗菌性能抑菌率≥99.2%，抗菌等级Ⅰ级，总半挥发性有机化合物（TSVOC）的释放量≤20μg/（㎡·h），人造板防腐性能评价1级。
2、优质三聚氰胺饰面纸：外观质量无色差、无污斑、无边角缺损、无裂纹、无漏胶，浸胶量≥175%，挥发物含量≤7.0%，预固化度≥45%，耐磨性能≥9300r，甲醛释放量≤0.1mg/L，可迁移性荧光增白剂的含量≤20.0mg/kg。
3、</t>
    </r>
    <r>
      <rPr>
        <b/>
        <sz val="11"/>
        <color theme="1"/>
        <rFont val="宋体"/>
        <charset val="134"/>
        <scheme val="minor"/>
      </rPr>
      <t>*水性胶粘剂</t>
    </r>
    <r>
      <rPr>
        <sz val="11"/>
        <color theme="1"/>
        <rFont val="宋体"/>
        <charset val="134"/>
        <scheme val="minor"/>
      </rPr>
      <t>：VOC含量≤2g/L，游离甲醛≤0.05g/kg，苯≤0.02g/kg，甲苯+二甲苯≤0.02g/kg，总挥发性有机物≤10g/L，卤代烃≤0.01g/kg，可溶性重金属铅≤2.5μg/kg，铬≤4.0μg/kg，镉≤0.5μg/kg，钡≤10μg/kg，汞≤0.15μg/kg，砷≤1.0μg/kg，硒≤1.0μg/kg，锑≤1.0μg/kg。
4、PVC封边条 ：甲醛释放量≤0.07mg/L，氯乙烯单体≤0.5mg/kg，可迁移元素可溶性重金属铅≤0.012mg/kg，镉≤0.012mg/kg，铬≤0.022mg/kg，汞≤0.004mg/kg，砷≤0.025mg/kg，钡≤0.025mg/kg，锑≤0.016mg/kg，硒≤0.020mg/kg，邻苯二甲酸酯≤0.001%，多溴联苯≤5mg/kg，多溴联苯醚≤5mg/kg，耐液体性5%乙酸溶液，温度23℃，浸泡720h，其他外观无变化，颜色无变化，耐盐雾100h质量变化+0.30%，六价铬≤0.2mg/kg。
5、配件 ：优质导轨，金属喷漆(塑)涂层硬度≥6H；乙酸盐雾试验(ASS)连续喷雾≥600h，镀(涂)层对基体的保护等级≥10级；镀(涂)层本身耐腐蚀等级≥10级；耐霉菌性等级0级；中性盐雾试验（NSS)连续喷雾≥600h，镀(涂)层对基体的保护等级≥10级；镀(涂)层本身耐腐蚀等级≥10级。
6、配件 ：优质铰链 ，金属喷漆(塑)涂层硬度≥6H；乙酸盐雾试验(ASS)连续喷雾≥600h，镀(涂)层对基体的保护等级≥10级；镀(涂)层本身耐腐蚀等级≥10级；耐霉菌性等级0级；中性盐雾试验（NSS)连续喷雾≥600h，镀(涂)层对基体的保护等级≥10级；镀(涂)层本身耐腐蚀等级≥10级。
7、配件 ：优质</t>
    </r>
    <r>
      <rPr>
        <b/>
        <sz val="11"/>
        <color theme="1"/>
        <rFont val="宋体"/>
        <charset val="134"/>
        <scheme val="minor"/>
      </rPr>
      <t>*三合一连接件</t>
    </r>
    <r>
      <rPr>
        <sz val="11"/>
        <color theme="1"/>
        <rFont val="宋体"/>
        <charset val="134"/>
        <scheme val="minor"/>
      </rPr>
      <t xml:space="preserve"> ，金属喷漆(塑)涂层硬度≥6H；乙酸盐雾试验(ASS)连续喷雾≥600h，镀(涂)层对基体的保护等级≥10级；镀(涂)层本身耐腐蚀等级≥10级；耐霉菌性等级0级；中性盐雾试验（NSS)连续喷雾≥600h，镀(涂)层对基体的保护等级≥10级；镀(涂)层本身耐腐蚀等级≥10级。</t>
    </r>
  </si>
  <si>
    <t>主色红棕色</t>
  </si>
  <si>
    <t>800*400*800</t>
  </si>
  <si>
    <r>
      <rPr>
        <sz val="11"/>
        <color theme="1"/>
        <rFont val="宋体"/>
        <charset val="134"/>
        <scheme val="minor"/>
      </rPr>
      <t>1、饰面：采用优质</t>
    </r>
    <r>
      <rPr>
        <b/>
        <sz val="11"/>
        <color theme="1"/>
        <rFont val="宋体"/>
        <charset val="134"/>
        <scheme val="minor"/>
      </rPr>
      <t>*西皮</t>
    </r>
    <r>
      <rPr>
        <sz val="11"/>
        <color theme="1"/>
        <rFont val="宋体"/>
        <charset val="134"/>
        <scheme val="minor"/>
      </rPr>
      <t>，摩檫色牢度：干擦、湿擦、碱性汗液检测合格；耐光性≥5级；涂层粘着牢度≥3.0N/10mm；耐折牢度≥50000次无裂纹；撕裂力≥40N；双边撕裂：纵向≥50N、横向≥32N；气味≤1级；pH≥3.5；pH稀释差≤0.2；游离甲醛≤20mg/kg；挥发性有机物≤10mg/kg）；可苯取重金属铅、镉≤0.1mg/kg；禁用偶氨染料均未检出；可分解有害芳香胺染料未检出；五氯苯酚≤0.1mg/kg、四氯苯酚≤0.1mg/kg，邻苯基苯酚≤0.1mg/kg；抑菌率（不少于5种菌种）均≥99.9%；防霉等级（不少于5种菌种）均为1级；耐磨性能≥70000次，变色3-4级，未损坏；二丁基锡未检出、三丁基锡未检出；抗张强度：纵向≥10N/mm²、横向≥5N/mm²；断裂伸长率：纵向≥45%、横向≥70%；
2、优质</t>
    </r>
    <r>
      <rPr>
        <b/>
        <sz val="11"/>
        <color theme="1"/>
        <rFont val="宋体"/>
        <charset val="134"/>
        <scheme val="minor"/>
      </rPr>
      <t>*阻燃海绵</t>
    </r>
    <r>
      <rPr>
        <sz val="11"/>
        <color theme="1"/>
        <rFont val="宋体"/>
        <charset val="134"/>
        <scheme val="minor"/>
      </rPr>
      <t xml:space="preserve">，断裂伸长率≥135%；表面密度≥35kg/m³；感官要求（两侧表皮、污染、色泽、裂缝、气孔、气味）均为合格；抗引燃特性-阴燃的香烟为阻燃I级,通过香烟抗引燃特性试验。抗引燃特性一模拟火柴火焰为阻燃II级，通过模拟火柴火焰抗引燃特性试验。25%压陷硬度≥130N，65%/25%压陷比≥2，75%压缩永久变形≤3%，回弹率≥60%，撕裂强度≥2.5N/cm；干热老化后拉伸强度≥160KPa；湿热老化后拉伸强度≥155KPa；恒定负荷反复压陷疲劳性能合格；燃烧性能等级B1级。
3、曲木板：甲醛释放量≤0.01mg/m³，苯≤2μg/m³、甲苯≤2μg/m³、二甲苯≤2μg/m³、总挥发性有机化合物（TVOC）≤0.05mg/（㎡.h），抗菌性能（金黄色葡萄球菌、肺炎克雷伯氏菌、肺炎链球菌）抑菌率均≥99.9%，防霉菌性能（黑曲霉、出芽短梗霉）防霉菌等级均为0级。经防静电检测，氨释放量≤0.002mg/L，弹性模量≥4500MPa。
4、实木框架：外观要求无贯通裂缝；无虫蛀；无腐朽材；无树脂囊；无节子；无死节、孔洞、夹皮和树脂道树胶道，甲醛释放量≤0.01mg/m³，抑菌率≥99.9%，可接触的实木部件中五氯苯酚≤0.1mg/kg。
</t>
    </r>
  </si>
  <si>
    <t>边柜</t>
  </si>
  <si>
    <t>1200*400*593</t>
  </si>
  <si>
    <r>
      <rPr>
        <sz val="11"/>
        <color theme="1"/>
        <rFont val="宋体"/>
        <charset val="134"/>
        <scheme val="minor"/>
      </rPr>
      <t>1、基材：采用优质实木颗粒板，静曲强度≥20MPa，弹性模量≥3000MPa,内结合强度≥0.7MPa,表面胶合强度≥1.5MPa,24h吸水厚度膨胀率≤4.0%，握螺钉力板面≥1400N，板边≥1150N，防潮性能≥0.15MPa，甲醛释放量（1m³气候箱法）≤0.005mg/m³，苯≤0.2μg/m³，甲苯≤0.4μg/m³，二甲苯≤0.2μg/m³，总挥发性有机化合物（TVOC）≤0.4μg/m³，防霉性能0级，抗菌性能抑菌率≥99.2%，抗菌等级Ⅰ级，总半挥发性有机化合物（TSVOC）的释放量≤20μg/（㎡·h），人造板防腐性能评价1级。
2、优质三聚氰胺饰面纸：外观质量无色差、无污斑、无边角缺损、无裂纹、无漏胶，浸胶量≥175%，挥发物含量≤7.0%，预固化度≥45%，耐磨性能≥9300r，甲醛释放量≤0.1mg/L，可迁移性荧光增白剂的含量≤20.0mg/kg。
3、</t>
    </r>
    <r>
      <rPr>
        <b/>
        <sz val="11"/>
        <color theme="1"/>
        <rFont val="宋体"/>
        <charset val="134"/>
        <scheme val="minor"/>
      </rPr>
      <t>*水性胶粘剂</t>
    </r>
    <r>
      <rPr>
        <sz val="11"/>
        <color theme="1"/>
        <rFont val="宋体"/>
        <charset val="134"/>
        <scheme val="minor"/>
      </rPr>
      <t>：VOC含量≤2g/L，游离甲醛≤0.05g/kg，苯≤0.02g/kg，甲苯+二甲苯≤0.02g/kg，总挥发性有机物≤10g/L，卤代烃≤0.01g/kg，可溶性重金属铅≤2.5μg/kg，铬≤4.0μg/kg，镉≤0.5μg/kg，钡≤10μg/kg，汞≤0.15μg/kg，砷≤1.0μg/kg，硒≤1.0μg/kg，锑≤1.0μg/kg。
4、PVC封边条 ：甲醛释放量≤0.07mg/L，氯乙烯单体≤0.5mg/kg，可迁移元素可溶性重金属铅≤0.012mg/kg，镉≤0.012mg/kg，铬≤0.022mg/kg，汞≤0.004mg/kg，砷≤0.025mg/kg，钡≤0.025mg/kg，锑≤0.016mg/kg，硒≤0.020mg/kg，邻苯二甲酸酯≤0.001%，多溴联苯≤5mg/kg，多溴联苯醚≤5mg/kg，耐液体性5%乙酸溶液，温度23℃，浸泡720h，其他外观无变化，颜色无变化，耐盐雾100h质量变化+0.30%，六价铬≤0.2mg/kg。
5、配件 ：优质铰链 ，金属喷漆(塑)涂层硬度≥6H；乙酸盐雾试验(ASS)连续喷雾≥600h，镀(涂)层对基体的保护等级≥10级；镀(涂)层本身耐腐蚀等级≥10级；耐霉菌性等级0级；中性盐雾试验（NSS)连续喷雾≥600h，镀(涂)层对基体的保护等级≥10级；镀(涂)层本身耐腐蚀等级≥10级。
6、配件 ：优质</t>
    </r>
    <r>
      <rPr>
        <b/>
        <sz val="11"/>
        <color theme="1"/>
        <rFont val="宋体"/>
        <charset val="134"/>
        <scheme val="minor"/>
      </rPr>
      <t>*三合一连接件</t>
    </r>
    <r>
      <rPr>
        <sz val="11"/>
        <color theme="1"/>
        <rFont val="宋体"/>
        <charset val="134"/>
        <scheme val="minor"/>
      </rPr>
      <t xml:space="preserve"> ，金属喷漆(塑)涂层硬度≥6H；乙酸盐雾试验(ASS)连续喷雾≥600h，镀(涂)层对基体的保护等级≥10级；镀(涂)层本身耐腐蚀等级≥10级；耐霉菌性等级0级；中性盐雾试验（NSS)连续喷雾≥600h，镀(涂)层对基体的保护等级≥10级；镀(涂)层本身耐腐蚀等级≥10级。</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</si>
</sst>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8"/>
      <color theme="1"/>
      <name val="宋体"/>
      <charset val="134"/>
    </font>
    <font>
      <sz val="16"/>
      <color theme="1"/>
      <name val="宋体"/>
      <charset val="134"/>
    </font>
    <font>
      <sz val="11"/>
      <color theme="1"/>
      <name val="宋体"/>
      <charset val="134"/>
    </font>
    <font>
      <sz val="14"/>
      <color theme="1"/>
      <name val="宋体"/>
      <charset val="134"/>
    </font>
    <font>
      <sz val="12"/>
      <color theme="1"/>
      <name val="宋体"/>
      <charset val="134"/>
    </font>
    <font>
      <sz val="14"/>
      <name val="宋体"/>
      <charset val="134"/>
    </font>
    <font>
      <b/>
      <sz val="22"/>
      <color rgb="FFFF0000"/>
      <name val="宋体"/>
      <charset val="134"/>
    </font>
    <font>
      <b/>
      <sz val="11"/>
      <color rgb="FFFF0000"/>
      <name val="宋体"/>
      <charset val="134"/>
    </font>
    <font>
      <b/>
      <sz val="12"/>
      <color rgb="FFFF0000"/>
      <name val="宋体"/>
      <charset val="134"/>
    </font>
    <font>
      <b/>
      <sz val="16"/>
      <color theme="1"/>
      <name val="宋体"/>
      <charset val="134"/>
    </font>
    <font>
      <b/>
      <sz val="11"/>
      <color theme="1"/>
      <name val="宋体"/>
      <charset val="134"/>
    </font>
    <font>
      <b/>
      <sz val="12"/>
      <color theme="1"/>
      <name val="宋体"/>
      <charset val="134"/>
    </font>
    <font>
      <sz val="12"/>
      <color theme="1"/>
      <name val="宋体"/>
      <charset val="134"/>
      <scheme val="minor"/>
    </font>
    <font>
      <sz val="12"/>
      <name val="宋体"/>
      <charset val="134"/>
    </font>
    <font>
      <sz val="10.5"/>
      <color theme="1"/>
      <name val="宋体"/>
      <charset val="134"/>
    </font>
    <font>
      <sz val="14"/>
      <color theme="1"/>
      <name val="宋体"/>
      <charset val="134"/>
      <scheme val="minor"/>
    </font>
    <font>
      <sz val="14"/>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theme="1"/>
      <name val="宋体"/>
      <charset val="134"/>
      <scheme val="minor"/>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4" borderId="5" applyNumberFormat="0" applyAlignment="0" applyProtection="0">
      <alignment vertical="center"/>
    </xf>
    <xf numFmtId="0" fontId="27" fillId="5" borderId="6" applyNumberFormat="0" applyAlignment="0" applyProtection="0">
      <alignment vertical="center"/>
    </xf>
    <xf numFmtId="0" fontId="28" fillId="5" borderId="5" applyNumberFormat="0" applyAlignment="0" applyProtection="0">
      <alignment vertical="center"/>
    </xf>
    <xf numFmtId="0" fontId="29" fillId="6"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cellStyleXfs>
  <cellXfs count="35">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Border="1" applyAlignment="1">
      <alignment vertical="center" wrapText="1"/>
    </xf>
    <xf numFmtId="0" fontId="13" fillId="0" borderId="1" xfId="0" applyFont="1" applyBorder="1" applyAlignment="1">
      <alignment horizont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16" fillId="0" borderId="1" xfId="0" applyFont="1" applyBorder="1" applyAlignment="1">
      <alignment horizontal="center" vertical="center" wrapText="1"/>
    </xf>
    <xf numFmtId="0" fontId="0" fillId="0" borderId="1" xfId="0" applyBorder="1" applyAlignment="1">
      <alignment vertical="center" wrapText="1"/>
    </xf>
    <xf numFmtId="0" fontId="17" fillId="0" borderId="1" xfId="0" applyFont="1" applyFill="1" applyBorder="1" applyAlignment="1">
      <alignment horizontal="center" vertical="center" wrapText="1"/>
    </xf>
    <xf numFmtId="0" fontId="5" fillId="0" borderId="1" xfId="0" applyFont="1" applyBorder="1" applyAlignment="1">
      <alignment horizontal="center" wrapText="1"/>
    </xf>
    <xf numFmtId="0" fontId="13"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10.jpeg"/><Relationship Id="rId8" Type="http://schemas.openxmlformats.org/officeDocument/2006/relationships/image" Target="media/image9.jpeg"/><Relationship Id="rId7" Type="http://schemas.openxmlformats.org/officeDocument/2006/relationships/image" Target="media/image8.png"/><Relationship Id="rId6" Type="http://schemas.openxmlformats.org/officeDocument/2006/relationships/image" Target="media/image7.png"/><Relationship Id="rId5" Type="http://schemas.openxmlformats.org/officeDocument/2006/relationships/image" Target="media/image6.jpeg"/><Relationship Id="rId4" Type="http://schemas.openxmlformats.org/officeDocument/2006/relationships/image" Target="media/image5.jpeg"/><Relationship Id="rId37" Type="http://schemas.openxmlformats.org/officeDocument/2006/relationships/image" Target="media/image37.jpeg"/><Relationship Id="rId36" Type="http://schemas.openxmlformats.org/officeDocument/2006/relationships/image" Target="media/image36.png"/><Relationship Id="rId35" Type="http://schemas.openxmlformats.org/officeDocument/2006/relationships/image" Target="media/image35.png"/><Relationship Id="rId34" Type="http://schemas.openxmlformats.org/officeDocument/2006/relationships/image" Target="media/image34.jpeg"/><Relationship Id="rId33" Type="http://schemas.openxmlformats.org/officeDocument/2006/relationships/image" Target="media/image33.jpeg"/><Relationship Id="rId32" Type="http://schemas.openxmlformats.org/officeDocument/2006/relationships/image" Target="media/image32.png"/><Relationship Id="rId31" Type="http://schemas.openxmlformats.org/officeDocument/2006/relationships/image" Target="media/image31.jpeg"/><Relationship Id="rId30" Type="http://schemas.openxmlformats.org/officeDocument/2006/relationships/image" Target="media/image30.jpeg"/><Relationship Id="rId3" Type="http://schemas.openxmlformats.org/officeDocument/2006/relationships/image" Target="media/image4.png"/><Relationship Id="rId29" Type="http://schemas.openxmlformats.org/officeDocument/2006/relationships/image" Target="media/image29.jpeg"/><Relationship Id="rId28" Type="http://schemas.openxmlformats.org/officeDocument/2006/relationships/image" Target="media/image28.png"/><Relationship Id="rId27" Type="http://schemas.openxmlformats.org/officeDocument/2006/relationships/image" Target="media/image27.jpe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jpe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3.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NULL" TargetMode="External"/><Relationship Id="rId14" Type="http://schemas.openxmlformats.org/officeDocument/2006/relationships/image" Target="media/image15.jpeg"/><Relationship Id="rId13" Type="http://schemas.openxmlformats.org/officeDocument/2006/relationships/image" Target="media/image14.png"/><Relationship Id="rId12" Type="http://schemas.openxmlformats.org/officeDocument/2006/relationships/image" Target="media/image13.jpeg"/><Relationship Id="rId11" Type="http://schemas.openxmlformats.org/officeDocument/2006/relationships/image" Target="media/image12.jpeg"/><Relationship Id="rId10" Type="http://schemas.openxmlformats.org/officeDocument/2006/relationships/image" Target="media/image11.png"/><Relationship Id="rId1" Type="http://schemas.openxmlformats.org/officeDocument/2006/relationships/image" Target="media/image2.jpe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5</xdr:col>
      <xdr:colOff>109220</xdr:colOff>
      <xdr:row>4</xdr:row>
      <xdr:rowOff>731520</xdr:rowOff>
    </xdr:from>
    <xdr:to>
      <xdr:col>5</xdr:col>
      <xdr:colOff>1329055</xdr:colOff>
      <xdr:row>4</xdr:row>
      <xdr:rowOff>1525270</xdr:rowOff>
    </xdr:to>
    <xdr:pic>
      <xdr:nvPicPr>
        <xdr:cNvPr id="2" name="图片 1"/>
        <xdr:cNvPicPr>
          <a:picLocks noChangeAspect="1"/>
        </xdr:cNvPicPr>
      </xdr:nvPicPr>
      <xdr:blipFill>
        <a:blip r:embed="rId1"/>
        <a:stretch>
          <a:fillRect/>
        </a:stretch>
      </xdr:blipFill>
      <xdr:spPr>
        <a:xfrm>
          <a:off x="18736945" y="2534920"/>
          <a:ext cx="1219835" cy="793750"/>
        </a:xfrm>
        <a:prstGeom prst="rect">
          <a:avLst/>
        </a:prstGeom>
        <a:noFill/>
        <a:ln w="9525">
          <a:noFill/>
        </a:ln>
      </xdr:spPr>
    </xdr:pic>
    <xdr:clientData/>
  </xdr:twoCellAnchor>
  <xdr:twoCellAnchor>
    <xdr:from>
      <xdr:col>5</xdr:col>
      <xdr:colOff>179070</xdr:colOff>
      <xdr:row>5</xdr:row>
      <xdr:rowOff>1062355</xdr:rowOff>
    </xdr:from>
    <xdr:to>
      <xdr:col>5</xdr:col>
      <xdr:colOff>1398905</xdr:colOff>
      <xdr:row>5</xdr:row>
      <xdr:rowOff>1856105</xdr:rowOff>
    </xdr:to>
    <xdr:pic>
      <xdr:nvPicPr>
        <xdr:cNvPr id="3" name="图片 2"/>
        <xdr:cNvPicPr>
          <a:picLocks noChangeAspect="1"/>
        </xdr:cNvPicPr>
      </xdr:nvPicPr>
      <xdr:blipFill>
        <a:blip r:embed="rId1"/>
        <a:stretch>
          <a:fillRect/>
        </a:stretch>
      </xdr:blipFill>
      <xdr:spPr>
        <a:xfrm>
          <a:off x="18806795" y="5443855"/>
          <a:ext cx="1219835" cy="793750"/>
        </a:xfrm>
        <a:prstGeom prst="rect">
          <a:avLst/>
        </a:prstGeom>
        <a:noFill/>
        <a:ln w="9525">
          <a:noFill/>
        </a:ln>
      </xdr:spPr>
    </xdr:pic>
    <xdr:clientData/>
  </xdr:twoCellAnchor>
  <xdr:twoCellAnchor>
    <xdr:from>
      <xdr:col>5</xdr:col>
      <xdr:colOff>109220</xdr:colOff>
      <xdr:row>6</xdr:row>
      <xdr:rowOff>731520</xdr:rowOff>
    </xdr:from>
    <xdr:to>
      <xdr:col>5</xdr:col>
      <xdr:colOff>1329055</xdr:colOff>
      <xdr:row>6</xdr:row>
      <xdr:rowOff>1525270</xdr:rowOff>
    </xdr:to>
    <xdr:pic>
      <xdr:nvPicPr>
        <xdr:cNvPr id="4" name="图片 3"/>
        <xdr:cNvPicPr>
          <a:picLocks noChangeAspect="1"/>
        </xdr:cNvPicPr>
      </xdr:nvPicPr>
      <xdr:blipFill>
        <a:blip r:embed="rId1"/>
        <a:stretch>
          <a:fillRect/>
        </a:stretch>
      </xdr:blipFill>
      <xdr:spPr>
        <a:xfrm>
          <a:off x="18736945" y="7399020"/>
          <a:ext cx="1219835" cy="793750"/>
        </a:xfrm>
        <a:prstGeom prst="rect">
          <a:avLst/>
        </a:prstGeom>
        <a:noFill/>
        <a:ln w="9525">
          <a:noFill/>
        </a:ln>
      </xdr:spPr>
    </xdr:pic>
    <xdr:clientData/>
  </xdr:twoCellAnchor>
  <xdr:twoCellAnchor>
    <xdr:from>
      <xdr:col>5</xdr:col>
      <xdr:colOff>179070</xdr:colOff>
      <xdr:row>7</xdr:row>
      <xdr:rowOff>1062355</xdr:rowOff>
    </xdr:from>
    <xdr:to>
      <xdr:col>5</xdr:col>
      <xdr:colOff>1398905</xdr:colOff>
      <xdr:row>7</xdr:row>
      <xdr:rowOff>1856105</xdr:rowOff>
    </xdr:to>
    <xdr:pic>
      <xdr:nvPicPr>
        <xdr:cNvPr id="5" name="图片 4"/>
        <xdr:cNvPicPr>
          <a:picLocks noChangeAspect="1"/>
        </xdr:cNvPicPr>
      </xdr:nvPicPr>
      <xdr:blipFill>
        <a:blip r:embed="rId1"/>
        <a:stretch>
          <a:fillRect/>
        </a:stretch>
      </xdr:blipFill>
      <xdr:spPr>
        <a:xfrm>
          <a:off x="18806795" y="9863455"/>
          <a:ext cx="1219835" cy="793750"/>
        </a:xfrm>
        <a:prstGeom prst="rect">
          <a:avLst/>
        </a:prstGeom>
        <a:noFill/>
        <a:ln w="9525">
          <a:noFill/>
        </a:ln>
      </xdr:spPr>
    </xdr:pic>
    <xdr:clientData/>
  </xdr:twoCellAnchor>
  <xdr:twoCellAnchor>
    <xdr:from>
      <xdr:col>5</xdr:col>
      <xdr:colOff>150495</xdr:colOff>
      <xdr:row>8</xdr:row>
      <xdr:rowOff>994410</xdr:rowOff>
    </xdr:from>
    <xdr:to>
      <xdr:col>5</xdr:col>
      <xdr:colOff>1370330</xdr:colOff>
      <xdr:row>8</xdr:row>
      <xdr:rowOff>1788160</xdr:rowOff>
    </xdr:to>
    <xdr:pic>
      <xdr:nvPicPr>
        <xdr:cNvPr id="6" name="图片 5"/>
        <xdr:cNvPicPr>
          <a:picLocks noChangeAspect="1"/>
        </xdr:cNvPicPr>
      </xdr:nvPicPr>
      <xdr:blipFill>
        <a:blip r:embed="rId1"/>
        <a:stretch>
          <a:fillRect/>
        </a:stretch>
      </xdr:blipFill>
      <xdr:spPr>
        <a:xfrm>
          <a:off x="18778220" y="12043410"/>
          <a:ext cx="1219835" cy="793750"/>
        </a:xfrm>
        <a:prstGeom prst="rect">
          <a:avLst/>
        </a:prstGeom>
        <a:noFill/>
        <a:ln w="9525">
          <a:noFill/>
        </a:ln>
      </xdr:spPr>
    </xdr:pic>
    <xdr:clientData/>
  </xdr:twoCellAnchor>
  <xdr:twoCellAnchor>
    <xdr:from>
      <xdr:col>5</xdr:col>
      <xdr:colOff>150495</xdr:colOff>
      <xdr:row>10</xdr:row>
      <xdr:rowOff>994410</xdr:rowOff>
    </xdr:from>
    <xdr:to>
      <xdr:col>5</xdr:col>
      <xdr:colOff>1370330</xdr:colOff>
      <xdr:row>10</xdr:row>
      <xdr:rowOff>1788160</xdr:rowOff>
    </xdr:to>
    <xdr:pic>
      <xdr:nvPicPr>
        <xdr:cNvPr id="7" name="图片 6"/>
        <xdr:cNvPicPr>
          <a:picLocks noChangeAspect="1"/>
        </xdr:cNvPicPr>
      </xdr:nvPicPr>
      <xdr:blipFill>
        <a:blip r:embed="rId1"/>
        <a:stretch>
          <a:fillRect/>
        </a:stretch>
      </xdr:blipFill>
      <xdr:spPr>
        <a:xfrm>
          <a:off x="18778220" y="14799310"/>
          <a:ext cx="1219835" cy="793750"/>
        </a:xfrm>
        <a:prstGeom prst="rect">
          <a:avLst/>
        </a:prstGeom>
        <a:noFill/>
        <a:ln w="9525">
          <a:noFill/>
        </a:ln>
      </xdr:spPr>
    </xdr:pic>
    <xdr:clientData/>
  </xdr:twoCellAnchor>
  <xdr:twoCellAnchor>
    <xdr:from>
      <xdr:col>5</xdr:col>
      <xdr:colOff>164465</xdr:colOff>
      <xdr:row>13</xdr:row>
      <xdr:rowOff>758190</xdr:rowOff>
    </xdr:from>
    <xdr:to>
      <xdr:col>5</xdr:col>
      <xdr:colOff>1384300</xdr:colOff>
      <xdr:row>13</xdr:row>
      <xdr:rowOff>1551940</xdr:rowOff>
    </xdr:to>
    <xdr:pic>
      <xdr:nvPicPr>
        <xdr:cNvPr id="8" name="图片 7"/>
        <xdr:cNvPicPr>
          <a:picLocks noChangeAspect="1"/>
        </xdr:cNvPicPr>
      </xdr:nvPicPr>
      <xdr:blipFill>
        <a:blip r:embed="rId1"/>
        <a:stretch>
          <a:fillRect/>
        </a:stretch>
      </xdr:blipFill>
      <xdr:spPr>
        <a:xfrm>
          <a:off x="18792190" y="21522690"/>
          <a:ext cx="1219835" cy="793750"/>
        </a:xfrm>
        <a:prstGeom prst="rect">
          <a:avLst/>
        </a:prstGeom>
        <a:noFill/>
        <a:ln w="9525">
          <a:noFill/>
        </a:ln>
      </xdr:spPr>
    </xdr:pic>
    <xdr:clientData/>
  </xdr:twoCellAnchor>
  <xdr:twoCellAnchor>
    <xdr:from>
      <xdr:col>5</xdr:col>
      <xdr:colOff>150495</xdr:colOff>
      <xdr:row>14</xdr:row>
      <xdr:rowOff>994410</xdr:rowOff>
    </xdr:from>
    <xdr:to>
      <xdr:col>5</xdr:col>
      <xdr:colOff>1370330</xdr:colOff>
      <xdr:row>14</xdr:row>
      <xdr:rowOff>1788160</xdr:rowOff>
    </xdr:to>
    <xdr:pic>
      <xdr:nvPicPr>
        <xdr:cNvPr id="9" name="图片 8"/>
        <xdr:cNvPicPr>
          <a:picLocks noChangeAspect="1"/>
        </xdr:cNvPicPr>
      </xdr:nvPicPr>
      <xdr:blipFill>
        <a:blip r:embed="rId1"/>
        <a:stretch>
          <a:fillRect/>
        </a:stretch>
      </xdr:blipFill>
      <xdr:spPr>
        <a:xfrm>
          <a:off x="18778220" y="24108410"/>
          <a:ext cx="1219835" cy="793750"/>
        </a:xfrm>
        <a:prstGeom prst="rect">
          <a:avLst/>
        </a:prstGeom>
        <a:noFill/>
        <a:ln w="9525">
          <a:noFill/>
        </a:ln>
      </xdr:spPr>
    </xdr:pic>
    <xdr:clientData/>
  </xdr:twoCellAnchor>
  <xdr:twoCellAnchor>
    <xdr:from>
      <xdr:col>5</xdr:col>
      <xdr:colOff>164465</xdr:colOff>
      <xdr:row>15</xdr:row>
      <xdr:rowOff>758190</xdr:rowOff>
    </xdr:from>
    <xdr:to>
      <xdr:col>5</xdr:col>
      <xdr:colOff>1384300</xdr:colOff>
      <xdr:row>15</xdr:row>
      <xdr:rowOff>1551940</xdr:rowOff>
    </xdr:to>
    <xdr:pic>
      <xdr:nvPicPr>
        <xdr:cNvPr id="10" name="图片 9"/>
        <xdr:cNvPicPr>
          <a:picLocks noChangeAspect="1"/>
        </xdr:cNvPicPr>
      </xdr:nvPicPr>
      <xdr:blipFill>
        <a:blip r:embed="rId1"/>
        <a:stretch>
          <a:fillRect/>
        </a:stretch>
      </xdr:blipFill>
      <xdr:spPr>
        <a:xfrm>
          <a:off x="18792190" y="26259790"/>
          <a:ext cx="1219835" cy="793750"/>
        </a:xfrm>
        <a:prstGeom prst="rect">
          <a:avLst/>
        </a:prstGeom>
        <a:noFill/>
        <a:ln w="9525">
          <a:noFill/>
        </a:ln>
      </xdr:spPr>
    </xdr:pic>
    <xdr:clientData/>
  </xdr:twoCellAnchor>
  <xdr:twoCellAnchor>
    <xdr:from>
      <xdr:col>5</xdr:col>
      <xdr:colOff>164465</xdr:colOff>
      <xdr:row>16</xdr:row>
      <xdr:rowOff>758190</xdr:rowOff>
    </xdr:from>
    <xdr:to>
      <xdr:col>5</xdr:col>
      <xdr:colOff>1384300</xdr:colOff>
      <xdr:row>16</xdr:row>
      <xdr:rowOff>1551940</xdr:rowOff>
    </xdr:to>
    <xdr:pic>
      <xdr:nvPicPr>
        <xdr:cNvPr id="11" name="图片 10"/>
        <xdr:cNvPicPr>
          <a:picLocks noChangeAspect="1"/>
        </xdr:cNvPicPr>
      </xdr:nvPicPr>
      <xdr:blipFill>
        <a:blip r:embed="rId1"/>
        <a:stretch>
          <a:fillRect/>
        </a:stretch>
      </xdr:blipFill>
      <xdr:spPr>
        <a:xfrm>
          <a:off x="18792190" y="28342590"/>
          <a:ext cx="1219835" cy="793750"/>
        </a:xfrm>
        <a:prstGeom prst="rect">
          <a:avLst/>
        </a:prstGeom>
        <a:noFill/>
        <a:ln w="9525">
          <a:noFill/>
        </a:ln>
      </xdr:spPr>
    </xdr:pic>
    <xdr:clientData/>
  </xdr:twoCellAnchor>
  <xdr:twoCellAnchor>
    <xdr:from>
      <xdr:col>5</xdr:col>
      <xdr:colOff>164465</xdr:colOff>
      <xdr:row>20</xdr:row>
      <xdr:rowOff>950595</xdr:rowOff>
    </xdr:from>
    <xdr:to>
      <xdr:col>5</xdr:col>
      <xdr:colOff>1384300</xdr:colOff>
      <xdr:row>20</xdr:row>
      <xdr:rowOff>1744345</xdr:rowOff>
    </xdr:to>
    <xdr:pic>
      <xdr:nvPicPr>
        <xdr:cNvPr id="12" name="图片 11"/>
        <xdr:cNvPicPr>
          <a:picLocks noChangeAspect="1"/>
        </xdr:cNvPicPr>
      </xdr:nvPicPr>
      <xdr:blipFill>
        <a:blip r:embed="rId1"/>
        <a:stretch>
          <a:fillRect/>
        </a:stretch>
      </xdr:blipFill>
      <xdr:spPr>
        <a:xfrm>
          <a:off x="18792190" y="36421695"/>
          <a:ext cx="1219835" cy="793750"/>
        </a:xfrm>
        <a:prstGeom prst="rect">
          <a:avLst/>
        </a:prstGeom>
        <a:noFill/>
        <a:ln w="9525">
          <a:noFill/>
        </a:ln>
      </xdr:spPr>
    </xdr:pic>
    <xdr:clientData/>
  </xdr:twoCellAnchor>
  <xdr:twoCellAnchor>
    <xdr:from>
      <xdr:col>5</xdr:col>
      <xdr:colOff>164465</xdr:colOff>
      <xdr:row>21</xdr:row>
      <xdr:rowOff>950595</xdr:rowOff>
    </xdr:from>
    <xdr:to>
      <xdr:col>5</xdr:col>
      <xdr:colOff>1384300</xdr:colOff>
      <xdr:row>21</xdr:row>
      <xdr:rowOff>1744345</xdr:rowOff>
    </xdr:to>
    <xdr:pic>
      <xdr:nvPicPr>
        <xdr:cNvPr id="13" name="图片 12"/>
        <xdr:cNvPicPr>
          <a:picLocks noChangeAspect="1"/>
        </xdr:cNvPicPr>
      </xdr:nvPicPr>
      <xdr:blipFill>
        <a:blip r:embed="rId1"/>
        <a:stretch>
          <a:fillRect/>
        </a:stretch>
      </xdr:blipFill>
      <xdr:spPr>
        <a:xfrm>
          <a:off x="18792190" y="38796595"/>
          <a:ext cx="1219835" cy="793750"/>
        </a:xfrm>
        <a:prstGeom prst="rect">
          <a:avLst/>
        </a:prstGeom>
        <a:noFill/>
        <a:ln w="9525">
          <a:noFill/>
        </a:ln>
      </xdr:spPr>
    </xdr:pic>
    <xdr:clientData/>
  </xdr:twoCellAnchor>
  <xdr:twoCellAnchor>
    <xdr:from>
      <xdr:col>5</xdr:col>
      <xdr:colOff>164465</xdr:colOff>
      <xdr:row>21</xdr:row>
      <xdr:rowOff>950595</xdr:rowOff>
    </xdr:from>
    <xdr:to>
      <xdr:col>5</xdr:col>
      <xdr:colOff>1384300</xdr:colOff>
      <xdr:row>21</xdr:row>
      <xdr:rowOff>1744345</xdr:rowOff>
    </xdr:to>
    <xdr:pic>
      <xdr:nvPicPr>
        <xdr:cNvPr id="14" name="图片 13"/>
        <xdr:cNvPicPr>
          <a:picLocks noChangeAspect="1"/>
        </xdr:cNvPicPr>
      </xdr:nvPicPr>
      <xdr:blipFill>
        <a:blip r:embed="rId1"/>
        <a:stretch>
          <a:fillRect/>
        </a:stretch>
      </xdr:blipFill>
      <xdr:spPr>
        <a:xfrm>
          <a:off x="18792190" y="38796595"/>
          <a:ext cx="1219835" cy="793750"/>
        </a:xfrm>
        <a:prstGeom prst="rect">
          <a:avLst/>
        </a:prstGeom>
        <a:noFill/>
        <a:ln w="9525">
          <a:noFill/>
        </a:ln>
      </xdr:spPr>
    </xdr:pic>
    <xdr:clientData/>
  </xdr:twoCellAnchor>
  <xdr:twoCellAnchor>
    <xdr:from>
      <xdr:col>5</xdr:col>
      <xdr:colOff>164465</xdr:colOff>
      <xdr:row>22</xdr:row>
      <xdr:rowOff>950595</xdr:rowOff>
    </xdr:from>
    <xdr:to>
      <xdr:col>5</xdr:col>
      <xdr:colOff>1384300</xdr:colOff>
      <xdr:row>22</xdr:row>
      <xdr:rowOff>1744345</xdr:rowOff>
    </xdr:to>
    <xdr:pic>
      <xdr:nvPicPr>
        <xdr:cNvPr id="15" name="图片 14"/>
        <xdr:cNvPicPr>
          <a:picLocks noChangeAspect="1"/>
        </xdr:cNvPicPr>
      </xdr:nvPicPr>
      <xdr:blipFill>
        <a:blip r:embed="rId1"/>
        <a:stretch>
          <a:fillRect/>
        </a:stretch>
      </xdr:blipFill>
      <xdr:spPr>
        <a:xfrm>
          <a:off x="18792190" y="41095295"/>
          <a:ext cx="1219835" cy="793750"/>
        </a:xfrm>
        <a:prstGeom prst="rect">
          <a:avLst/>
        </a:prstGeom>
        <a:noFill/>
        <a:ln w="9525">
          <a:noFill/>
        </a:ln>
      </xdr:spPr>
    </xdr:pic>
    <xdr:clientData/>
  </xdr:twoCellAnchor>
  <xdr:twoCellAnchor>
    <xdr:from>
      <xdr:col>5</xdr:col>
      <xdr:colOff>179070</xdr:colOff>
      <xdr:row>29</xdr:row>
      <xdr:rowOff>1062355</xdr:rowOff>
    </xdr:from>
    <xdr:to>
      <xdr:col>5</xdr:col>
      <xdr:colOff>1398905</xdr:colOff>
      <xdr:row>29</xdr:row>
      <xdr:rowOff>1856105</xdr:rowOff>
    </xdr:to>
    <xdr:pic>
      <xdr:nvPicPr>
        <xdr:cNvPr id="16" name="图片 15"/>
        <xdr:cNvPicPr>
          <a:picLocks noChangeAspect="1"/>
        </xdr:cNvPicPr>
      </xdr:nvPicPr>
      <xdr:blipFill>
        <a:blip r:embed="rId1"/>
        <a:stretch>
          <a:fillRect/>
        </a:stretch>
      </xdr:blipFill>
      <xdr:spPr>
        <a:xfrm>
          <a:off x="18806795" y="53475255"/>
          <a:ext cx="1219835" cy="793750"/>
        </a:xfrm>
        <a:prstGeom prst="rect">
          <a:avLst/>
        </a:prstGeom>
        <a:noFill/>
        <a:ln w="9525">
          <a:noFill/>
        </a:ln>
      </xdr:spPr>
    </xdr:pic>
    <xdr:clientData/>
  </xdr:twoCellAnchor>
  <xdr:twoCellAnchor>
    <xdr:from>
      <xdr:col>5</xdr:col>
      <xdr:colOff>164465</xdr:colOff>
      <xdr:row>30</xdr:row>
      <xdr:rowOff>950595</xdr:rowOff>
    </xdr:from>
    <xdr:to>
      <xdr:col>5</xdr:col>
      <xdr:colOff>1384300</xdr:colOff>
      <xdr:row>30</xdr:row>
      <xdr:rowOff>1744345</xdr:rowOff>
    </xdr:to>
    <xdr:pic>
      <xdr:nvPicPr>
        <xdr:cNvPr id="17" name="图片 16"/>
        <xdr:cNvPicPr>
          <a:picLocks noChangeAspect="1"/>
        </xdr:cNvPicPr>
      </xdr:nvPicPr>
      <xdr:blipFill>
        <a:blip r:embed="rId1"/>
        <a:stretch>
          <a:fillRect/>
        </a:stretch>
      </xdr:blipFill>
      <xdr:spPr>
        <a:xfrm>
          <a:off x="18792190" y="55700295"/>
          <a:ext cx="1219835" cy="793750"/>
        </a:xfrm>
        <a:prstGeom prst="rect">
          <a:avLst/>
        </a:prstGeom>
        <a:noFill/>
        <a:ln w="9525">
          <a:noFill/>
        </a:ln>
      </xdr:spPr>
    </xdr:pic>
    <xdr:clientData/>
  </xdr:twoCellAnchor>
  <xdr:twoCellAnchor>
    <xdr:from>
      <xdr:col>5</xdr:col>
      <xdr:colOff>109220</xdr:colOff>
      <xdr:row>31</xdr:row>
      <xdr:rowOff>731520</xdr:rowOff>
    </xdr:from>
    <xdr:to>
      <xdr:col>5</xdr:col>
      <xdr:colOff>1329055</xdr:colOff>
      <xdr:row>31</xdr:row>
      <xdr:rowOff>1525270</xdr:rowOff>
    </xdr:to>
    <xdr:pic>
      <xdr:nvPicPr>
        <xdr:cNvPr id="18" name="图片 17"/>
        <xdr:cNvPicPr>
          <a:picLocks noChangeAspect="1"/>
        </xdr:cNvPicPr>
      </xdr:nvPicPr>
      <xdr:blipFill>
        <a:blip r:embed="rId1"/>
        <a:stretch>
          <a:fillRect/>
        </a:stretch>
      </xdr:blipFill>
      <xdr:spPr>
        <a:xfrm>
          <a:off x="18736945" y="57665620"/>
          <a:ext cx="1219835" cy="793750"/>
        </a:xfrm>
        <a:prstGeom prst="rect">
          <a:avLst/>
        </a:prstGeom>
        <a:noFill/>
        <a:ln w="9525">
          <a:noFill/>
        </a:ln>
      </xdr:spPr>
    </xdr:pic>
    <xdr:clientData/>
  </xdr:twoCellAnchor>
  <xdr:twoCellAnchor>
    <xdr:from>
      <xdr:col>5</xdr:col>
      <xdr:colOff>109220</xdr:colOff>
      <xdr:row>37</xdr:row>
      <xdr:rowOff>731520</xdr:rowOff>
    </xdr:from>
    <xdr:to>
      <xdr:col>5</xdr:col>
      <xdr:colOff>1329055</xdr:colOff>
      <xdr:row>37</xdr:row>
      <xdr:rowOff>1525270</xdr:rowOff>
    </xdr:to>
    <xdr:pic>
      <xdr:nvPicPr>
        <xdr:cNvPr id="19" name="图片 18"/>
        <xdr:cNvPicPr>
          <a:picLocks noChangeAspect="1"/>
        </xdr:cNvPicPr>
      </xdr:nvPicPr>
      <xdr:blipFill>
        <a:blip r:embed="rId1"/>
        <a:stretch>
          <a:fillRect/>
        </a:stretch>
      </xdr:blipFill>
      <xdr:spPr>
        <a:xfrm>
          <a:off x="18736945" y="67685920"/>
          <a:ext cx="1219835" cy="793750"/>
        </a:xfrm>
        <a:prstGeom prst="rect">
          <a:avLst/>
        </a:prstGeom>
        <a:noFill/>
        <a:ln w="9525">
          <a:noFill/>
        </a:ln>
      </xdr:spPr>
    </xdr:pic>
    <xdr:clientData/>
  </xdr:twoCellAnchor>
  <xdr:twoCellAnchor>
    <xdr:from>
      <xdr:col>5</xdr:col>
      <xdr:colOff>109220</xdr:colOff>
      <xdr:row>52</xdr:row>
      <xdr:rowOff>731520</xdr:rowOff>
    </xdr:from>
    <xdr:to>
      <xdr:col>5</xdr:col>
      <xdr:colOff>1329055</xdr:colOff>
      <xdr:row>52</xdr:row>
      <xdr:rowOff>1525270</xdr:rowOff>
    </xdr:to>
    <xdr:pic>
      <xdr:nvPicPr>
        <xdr:cNvPr id="20" name="图片 19"/>
        <xdr:cNvPicPr>
          <a:picLocks noChangeAspect="1"/>
        </xdr:cNvPicPr>
      </xdr:nvPicPr>
      <xdr:blipFill>
        <a:blip r:embed="rId1"/>
        <a:stretch>
          <a:fillRect/>
        </a:stretch>
      </xdr:blipFill>
      <xdr:spPr>
        <a:xfrm>
          <a:off x="18736945" y="92450920"/>
          <a:ext cx="1219835" cy="793750"/>
        </a:xfrm>
        <a:prstGeom prst="rect">
          <a:avLst/>
        </a:prstGeom>
        <a:noFill/>
        <a:ln w="9525">
          <a:noFill/>
        </a:ln>
      </xdr:spPr>
    </xdr:pic>
    <xdr:clientData/>
  </xdr:twoCellAnchor>
  <xdr:twoCellAnchor>
    <xdr:from>
      <xdr:col>5</xdr:col>
      <xdr:colOff>109220</xdr:colOff>
      <xdr:row>54</xdr:row>
      <xdr:rowOff>731520</xdr:rowOff>
    </xdr:from>
    <xdr:to>
      <xdr:col>5</xdr:col>
      <xdr:colOff>1329055</xdr:colOff>
      <xdr:row>54</xdr:row>
      <xdr:rowOff>1525270</xdr:rowOff>
    </xdr:to>
    <xdr:pic>
      <xdr:nvPicPr>
        <xdr:cNvPr id="21" name="图片 20"/>
        <xdr:cNvPicPr>
          <a:picLocks noChangeAspect="1"/>
        </xdr:cNvPicPr>
      </xdr:nvPicPr>
      <xdr:blipFill>
        <a:blip r:embed="rId1"/>
        <a:stretch>
          <a:fillRect/>
        </a:stretch>
      </xdr:blipFill>
      <xdr:spPr>
        <a:xfrm>
          <a:off x="18736945" y="97340420"/>
          <a:ext cx="1219835" cy="793750"/>
        </a:xfrm>
        <a:prstGeom prst="rect">
          <a:avLst/>
        </a:prstGeom>
        <a:noFill/>
        <a:ln w="9525">
          <a:noFill/>
        </a:ln>
      </xdr:spPr>
    </xdr:pic>
    <xdr:clientData/>
  </xdr:twoCellAnchor>
  <xdr:twoCellAnchor>
    <xdr:from>
      <xdr:col>5</xdr:col>
      <xdr:colOff>109220</xdr:colOff>
      <xdr:row>61</xdr:row>
      <xdr:rowOff>731520</xdr:rowOff>
    </xdr:from>
    <xdr:to>
      <xdr:col>5</xdr:col>
      <xdr:colOff>1329055</xdr:colOff>
      <xdr:row>61</xdr:row>
      <xdr:rowOff>1525270</xdr:rowOff>
    </xdr:to>
    <xdr:pic>
      <xdr:nvPicPr>
        <xdr:cNvPr id="22" name="图片 21"/>
        <xdr:cNvPicPr>
          <a:picLocks noChangeAspect="1"/>
        </xdr:cNvPicPr>
      </xdr:nvPicPr>
      <xdr:blipFill>
        <a:blip r:embed="rId1"/>
        <a:stretch>
          <a:fillRect/>
        </a:stretch>
      </xdr:blipFill>
      <xdr:spPr>
        <a:xfrm>
          <a:off x="18736945" y="108757720"/>
          <a:ext cx="1219835" cy="793750"/>
        </a:xfrm>
        <a:prstGeom prst="rect">
          <a:avLst/>
        </a:prstGeom>
        <a:noFill/>
        <a:ln w="9525">
          <a:noFill/>
        </a:ln>
      </xdr:spPr>
    </xdr:pic>
    <xdr:clientData/>
  </xdr:twoCellAnchor>
  <xdr:twoCellAnchor>
    <xdr:from>
      <xdr:col>5</xdr:col>
      <xdr:colOff>109220</xdr:colOff>
      <xdr:row>71</xdr:row>
      <xdr:rowOff>731520</xdr:rowOff>
    </xdr:from>
    <xdr:to>
      <xdr:col>5</xdr:col>
      <xdr:colOff>1329055</xdr:colOff>
      <xdr:row>71</xdr:row>
      <xdr:rowOff>1525270</xdr:rowOff>
    </xdr:to>
    <xdr:pic>
      <xdr:nvPicPr>
        <xdr:cNvPr id="23" name="图片 22"/>
        <xdr:cNvPicPr>
          <a:picLocks noChangeAspect="1"/>
        </xdr:cNvPicPr>
      </xdr:nvPicPr>
      <xdr:blipFill>
        <a:blip r:embed="rId1"/>
        <a:stretch>
          <a:fillRect/>
        </a:stretch>
      </xdr:blipFill>
      <xdr:spPr>
        <a:xfrm>
          <a:off x="18736945" y="125356620"/>
          <a:ext cx="1219835" cy="793750"/>
        </a:xfrm>
        <a:prstGeom prst="rect">
          <a:avLst/>
        </a:prstGeom>
        <a:noFill/>
        <a:ln w="9525">
          <a:noFill/>
        </a:ln>
      </xdr:spPr>
    </xdr:pic>
    <xdr:clientData/>
  </xdr:twoCellAnchor>
  <xdr:twoCellAnchor>
    <xdr:from>
      <xdr:col>5</xdr:col>
      <xdr:colOff>109220</xdr:colOff>
      <xdr:row>69</xdr:row>
      <xdr:rowOff>731520</xdr:rowOff>
    </xdr:from>
    <xdr:to>
      <xdr:col>5</xdr:col>
      <xdr:colOff>1329055</xdr:colOff>
      <xdr:row>69</xdr:row>
      <xdr:rowOff>1525270</xdr:rowOff>
    </xdr:to>
    <xdr:pic>
      <xdr:nvPicPr>
        <xdr:cNvPr id="24" name="图片 23"/>
        <xdr:cNvPicPr>
          <a:picLocks noChangeAspect="1"/>
        </xdr:cNvPicPr>
      </xdr:nvPicPr>
      <xdr:blipFill>
        <a:blip r:embed="rId1"/>
        <a:stretch>
          <a:fillRect/>
        </a:stretch>
      </xdr:blipFill>
      <xdr:spPr>
        <a:xfrm>
          <a:off x="18736945" y="120822720"/>
          <a:ext cx="1219835" cy="793750"/>
        </a:xfrm>
        <a:prstGeom prst="rect">
          <a:avLst/>
        </a:prstGeom>
        <a:noFill/>
        <a:ln w="9525">
          <a:noFill/>
        </a:ln>
      </xdr:spPr>
    </xdr:pic>
    <xdr:clientData/>
  </xdr:twoCellAnchor>
  <xdr:twoCellAnchor>
    <xdr:from>
      <xdr:col>5</xdr:col>
      <xdr:colOff>109220</xdr:colOff>
      <xdr:row>70</xdr:row>
      <xdr:rowOff>731520</xdr:rowOff>
    </xdr:from>
    <xdr:to>
      <xdr:col>5</xdr:col>
      <xdr:colOff>1329055</xdr:colOff>
      <xdr:row>70</xdr:row>
      <xdr:rowOff>1525270</xdr:rowOff>
    </xdr:to>
    <xdr:pic>
      <xdr:nvPicPr>
        <xdr:cNvPr id="25" name="图片 24"/>
        <xdr:cNvPicPr>
          <a:picLocks noChangeAspect="1"/>
        </xdr:cNvPicPr>
      </xdr:nvPicPr>
      <xdr:blipFill>
        <a:blip r:embed="rId1"/>
        <a:stretch>
          <a:fillRect/>
        </a:stretch>
      </xdr:blipFill>
      <xdr:spPr>
        <a:xfrm>
          <a:off x="18736945" y="123032520"/>
          <a:ext cx="1219835" cy="793750"/>
        </a:xfrm>
        <a:prstGeom prst="rect">
          <a:avLst/>
        </a:prstGeom>
        <a:noFill/>
        <a:ln w="9525">
          <a:noFill/>
        </a:ln>
      </xdr:spPr>
    </xdr:pic>
    <xdr:clientData/>
  </xdr:twoCellAnchor>
  <xdr:twoCellAnchor>
    <xdr:from>
      <xdr:col>5</xdr:col>
      <xdr:colOff>109220</xdr:colOff>
      <xdr:row>73</xdr:row>
      <xdr:rowOff>731520</xdr:rowOff>
    </xdr:from>
    <xdr:to>
      <xdr:col>5</xdr:col>
      <xdr:colOff>1329055</xdr:colOff>
      <xdr:row>73</xdr:row>
      <xdr:rowOff>1525270</xdr:rowOff>
    </xdr:to>
    <xdr:pic>
      <xdr:nvPicPr>
        <xdr:cNvPr id="26" name="图片 25"/>
        <xdr:cNvPicPr>
          <a:picLocks noChangeAspect="1"/>
        </xdr:cNvPicPr>
      </xdr:nvPicPr>
      <xdr:blipFill>
        <a:blip r:embed="rId1"/>
        <a:stretch>
          <a:fillRect/>
        </a:stretch>
      </xdr:blipFill>
      <xdr:spPr>
        <a:xfrm>
          <a:off x="18736945" y="128023620"/>
          <a:ext cx="1219835" cy="793750"/>
        </a:xfrm>
        <a:prstGeom prst="rect">
          <a:avLst/>
        </a:prstGeom>
        <a:noFill/>
        <a:ln w="9525">
          <a:noFill/>
        </a:ln>
      </xdr:spPr>
    </xdr:pic>
    <xdr:clientData/>
  </xdr:twoCellAnchor>
  <xdr:twoCellAnchor>
    <xdr:from>
      <xdr:col>5</xdr:col>
      <xdr:colOff>109220</xdr:colOff>
      <xdr:row>75</xdr:row>
      <xdr:rowOff>731520</xdr:rowOff>
    </xdr:from>
    <xdr:to>
      <xdr:col>5</xdr:col>
      <xdr:colOff>1329055</xdr:colOff>
      <xdr:row>75</xdr:row>
      <xdr:rowOff>1525270</xdr:rowOff>
    </xdr:to>
    <xdr:pic>
      <xdr:nvPicPr>
        <xdr:cNvPr id="27" name="图片 26"/>
        <xdr:cNvPicPr>
          <a:picLocks noChangeAspect="1"/>
        </xdr:cNvPicPr>
      </xdr:nvPicPr>
      <xdr:blipFill>
        <a:blip r:embed="rId1"/>
        <a:stretch>
          <a:fillRect/>
        </a:stretch>
      </xdr:blipFill>
      <xdr:spPr>
        <a:xfrm>
          <a:off x="18736945" y="133230620"/>
          <a:ext cx="1219835" cy="793750"/>
        </a:xfrm>
        <a:prstGeom prst="rect">
          <a:avLst/>
        </a:prstGeom>
        <a:noFill/>
        <a:ln w="9525">
          <a:noFill/>
        </a:ln>
      </xdr:spPr>
    </xdr:pic>
    <xdr:clientData/>
  </xdr:twoCellAnchor>
  <xdr:twoCellAnchor>
    <xdr:from>
      <xdr:col>5</xdr:col>
      <xdr:colOff>109220</xdr:colOff>
      <xdr:row>76</xdr:row>
      <xdr:rowOff>731520</xdr:rowOff>
    </xdr:from>
    <xdr:to>
      <xdr:col>5</xdr:col>
      <xdr:colOff>1329055</xdr:colOff>
      <xdr:row>76</xdr:row>
      <xdr:rowOff>1525270</xdr:rowOff>
    </xdr:to>
    <xdr:pic>
      <xdr:nvPicPr>
        <xdr:cNvPr id="28" name="图片 27"/>
        <xdr:cNvPicPr>
          <a:picLocks noChangeAspect="1"/>
        </xdr:cNvPicPr>
      </xdr:nvPicPr>
      <xdr:blipFill>
        <a:blip r:embed="rId1"/>
        <a:stretch>
          <a:fillRect/>
        </a:stretch>
      </xdr:blipFill>
      <xdr:spPr>
        <a:xfrm>
          <a:off x="18736945" y="135592820"/>
          <a:ext cx="1219835" cy="793750"/>
        </a:xfrm>
        <a:prstGeom prst="rect">
          <a:avLst/>
        </a:prstGeom>
        <a:noFill/>
        <a:ln w="9525">
          <a:noFill/>
        </a:ln>
      </xdr:spPr>
    </xdr:pic>
    <xdr:clientData/>
  </xdr:twoCellAnchor>
  <xdr:twoCellAnchor>
    <xdr:from>
      <xdr:col>5</xdr:col>
      <xdr:colOff>109220</xdr:colOff>
      <xdr:row>77</xdr:row>
      <xdr:rowOff>731520</xdr:rowOff>
    </xdr:from>
    <xdr:to>
      <xdr:col>5</xdr:col>
      <xdr:colOff>1329055</xdr:colOff>
      <xdr:row>77</xdr:row>
      <xdr:rowOff>1525270</xdr:rowOff>
    </xdr:to>
    <xdr:pic>
      <xdr:nvPicPr>
        <xdr:cNvPr id="29" name="图片 28"/>
        <xdr:cNvPicPr>
          <a:picLocks noChangeAspect="1"/>
        </xdr:cNvPicPr>
      </xdr:nvPicPr>
      <xdr:blipFill>
        <a:blip r:embed="rId1"/>
        <a:stretch>
          <a:fillRect/>
        </a:stretch>
      </xdr:blipFill>
      <xdr:spPr>
        <a:xfrm>
          <a:off x="18736945" y="137891520"/>
          <a:ext cx="1219835" cy="793750"/>
        </a:xfrm>
        <a:prstGeom prst="rect">
          <a:avLst/>
        </a:prstGeom>
        <a:noFill/>
        <a:ln w="9525">
          <a:noFill/>
        </a:ln>
      </xdr:spPr>
    </xdr:pic>
    <xdr:clientData/>
  </xdr:twoCellAnchor>
  <xdr:twoCellAnchor>
    <xdr:from>
      <xdr:col>5</xdr:col>
      <xdr:colOff>109220</xdr:colOff>
      <xdr:row>85</xdr:row>
      <xdr:rowOff>731520</xdr:rowOff>
    </xdr:from>
    <xdr:to>
      <xdr:col>5</xdr:col>
      <xdr:colOff>1329055</xdr:colOff>
      <xdr:row>85</xdr:row>
      <xdr:rowOff>1525270</xdr:rowOff>
    </xdr:to>
    <xdr:pic>
      <xdr:nvPicPr>
        <xdr:cNvPr id="30" name="图片 29"/>
        <xdr:cNvPicPr>
          <a:picLocks noChangeAspect="1"/>
        </xdr:cNvPicPr>
      </xdr:nvPicPr>
      <xdr:blipFill>
        <a:blip r:embed="rId1"/>
        <a:stretch>
          <a:fillRect/>
        </a:stretch>
      </xdr:blipFill>
      <xdr:spPr>
        <a:xfrm>
          <a:off x="18736945" y="152356820"/>
          <a:ext cx="1219835" cy="793750"/>
        </a:xfrm>
        <a:prstGeom prst="rect">
          <a:avLst/>
        </a:prstGeom>
        <a:noFill/>
        <a:ln w="9525">
          <a:noFill/>
        </a:ln>
      </xdr:spPr>
    </xdr:pic>
    <xdr:clientData/>
  </xdr:twoCellAnchor>
  <xdr:twoCellAnchor>
    <xdr:from>
      <xdr:col>5</xdr:col>
      <xdr:colOff>192405</xdr:colOff>
      <xdr:row>18</xdr:row>
      <xdr:rowOff>1299210</xdr:rowOff>
    </xdr:from>
    <xdr:to>
      <xdr:col>5</xdr:col>
      <xdr:colOff>1412240</xdr:colOff>
      <xdr:row>18</xdr:row>
      <xdr:rowOff>2092960</xdr:rowOff>
    </xdr:to>
    <xdr:pic>
      <xdr:nvPicPr>
        <xdr:cNvPr id="31" name="图片 30"/>
        <xdr:cNvPicPr>
          <a:picLocks noChangeAspect="1"/>
        </xdr:cNvPicPr>
      </xdr:nvPicPr>
      <xdr:blipFill>
        <a:blip r:embed="rId1"/>
        <a:stretch>
          <a:fillRect/>
        </a:stretch>
      </xdr:blipFill>
      <xdr:spPr>
        <a:xfrm>
          <a:off x="18820130" y="31715710"/>
          <a:ext cx="1219835" cy="793750"/>
        </a:xfrm>
        <a:prstGeom prst="rect">
          <a:avLst/>
        </a:prstGeom>
        <a:noFill/>
        <a:ln w="9525">
          <a:noFill/>
        </a:ln>
      </xdr:spPr>
    </xdr:pic>
    <xdr:clientData/>
  </xdr:twoCellAnchor>
  <xdr:twoCellAnchor>
    <xdr:from>
      <xdr:col>5</xdr:col>
      <xdr:colOff>192405</xdr:colOff>
      <xdr:row>24</xdr:row>
      <xdr:rowOff>1299210</xdr:rowOff>
    </xdr:from>
    <xdr:to>
      <xdr:col>5</xdr:col>
      <xdr:colOff>1412240</xdr:colOff>
      <xdr:row>24</xdr:row>
      <xdr:rowOff>2092960</xdr:rowOff>
    </xdr:to>
    <xdr:pic>
      <xdr:nvPicPr>
        <xdr:cNvPr id="32" name="图片 31"/>
        <xdr:cNvPicPr>
          <a:picLocks noChangeAspect="1"/>
        </xdr:cNvPicPr>
      </xdr:nvPicPr>
      <xdr:blipFill>
        <a:blip r:embed="rId1"/>
        <a:stretch>
          <a:fillRect/>
        </a:stretch>
      </xdr:blipFill>
      <xdr:spPr>
        <a:xfrm>
          <a:off x="18820130" y="43933110"/>
          <a:ext cx="1219835" cy="793750"/>
        </a:xfrm>
        <a:prstGeom prst="rect">
          <a:avLst/>
        </a:prstGeom>
        <a:noFill/>
        <a:ln w="9525">
          <a:noFill/>
        </a:ln>
      </xdr:spPr>
    </xdr:pic>
    <xdr:clientData/>
  </xdr:twoCellAnchor>
  <xdr:twoCellAnchor>
    <xdr:from>
      <xdr:col>5</xdr:col>
      <xdr:colOff>192405</xdr:colOff>
      <xdr:row>33</xdr:row>
      <xdr:rowOff>1299210</xdr:rowOff>
    </xdr:from>
    <xdr:to>
      <xdr:col>5</xdr:col>
      <xdr:colOff>1412240</xdr:colOff>
      <xdr:row>33</xdr:row>
      <xdr:rowOff>2092960</xdr:rowOff>
    </xdr:to>
    <xdr:pic>
      <xdr:nvPicPr>
        <xdr:cNvPr id="33" name="图片 32"/>
        <xdr:cNvPicPr>
          <a:picLocks noChangeAspect="1"/>
        </xdr:cNvPicPr>
      </xdr:nvPicPr>
      <xdr:blipFill>
        <a:blip r:embed="rId1"/>
        <a:stretch>
          <a:fillRect/>
        </a:stretch>
      </xdr:blipFill>
      <xdr:spPr>
        <a:xfrm>
          <a:off x="18820130" y="60989210"/>
          <a:ext cx="1219835" cy="793750"/>
        </a:xfrm>
        <a:prstGeom prst="rect">
          <a:avLst/>
        </a:prstGeom>
        <a:noFill/>
        <a:ln w="9525">
          <a:noFill/>
        </a:ln>
      </xdr:spPr>
    </xdr:pic>
    <xdr:clientData/>
  </xdr:twoCellAnchor>
  <xdr:twoCellAnchor>
    <xdr:from>
      <xdr:col>5</xdr:col>
      <xdr:colOff>192405</xdr:colOff>
      <xdr:row>39</xdr:row>
      <xdr:rowOff>1299210</xdr:rowOff>
    </xdr:from>
    <xdr:to>
      <xdr:col>5</xdr:col>
      <xdr:colOff>1412240</xdr:colOff>
      <xdr:row>39</xdr:row>
      <xdr:rowOff>2092960</xdr:rowOff>
    </xdr:to>
    <xdr:pic>
      <xdr:nvPicPr>
        <xdr:cNvPr id="34" name="图片 33"/>
        <xdr:cNvPicPr>
          <a:picLocks noChangeAspect="1"/>
        </xdr:cNvPicPr>
      </xdr:nvPicPr>
      <xdr:blipFill>
        <a:blip r:embed="rId1"/>
        <a:stretch>
          <a:fillRect/>
        </a:stretch>
      </xdr:blipFill>
      <xdr:spPr>
        <a:xfrm>
          <a:off x="18820130" y="71009510"/>
          <a:ext cx="1219835" cy="793750"/>
        </a:xfrm>
        <a:prstGeom prst="rect">
          <a:avLst/>
        </a:prstGeom>
        <a:noFill/>
        <a:ln w="9525">
          <a:noFill/>
        </a:ln>
      </xdr:spPr>
    </xdr:pic>
    <xdr:clientData/>
  </xdr:twoCellAnchor>
  <xdr:twoCellAnchor>
    <xdr:from>
      <xdr:col>5</xdr:col>
      <xdr:colOff>192405</xdr:colOff>
      <xdr:row>42</xdr:row>
      <xdr:rowOff>1299210</xdr:rowOff>
    </xdr:from>
    <xdr:to>
      <xdr:col>5</xdr:col>
      <xdr:colOff>1412240</xdr:colOff>
      <xdr:row>42</xdr:row>
      <xdr:rowOff>2092960</xdr:rowOff>
    </xdr:to>
    <xdr:pic>
      <xdr:nvPicPr>
        <xdr:cNvPr id="35" name="图片 34"/>
        <xdr:cNvPicPr>
          <a:picLocks noChangeAspect="1"/>
        </xdr:cNvPicPr>
      </xdr:nvPicPr>
      <xdr:blipFill>
        <a:blip r:embed="rId1"/>
        <a:stretch>
          <a:fillRect/>
        </a:stretch>
      </xdr:blipFill>
      <xdr:spPr>
        <a:xfrm>
          <a:off x="18820130" y="76305410"/>
          <a:ext cx="1219835" cy="793750"/>
        </a:xfrm>
        <a:prstGeom prst="rect">
          <a:avLst/>
        </a:prstGeom>
        <a:noFill/>
        <a:ln w="9525">
          <a:noFill/>
        </a:ln>
      </xdr:spPr>
    </xdr:pic>
    <xdr:clientData/>
  </xdr:twoCellAnchor>
  <xdr:twoCellAnchor>
    <xdr:from>
      <xdr:col>5</xdr:col>
      <xdr:colOff>192405</xdr:colOff>
      <xdr:row>48</xdr:row>
      <xdr:rowOff>1299210</xdr:rowOff>
    </xdr:from>
    <xdr:to>
      <xdr:col>5</xdr:col>
      <xdr:colOff>1412240</xdr:colOff>
      <xdr:row>48</xdr:row>
      <xdr:rowOff>2092960</xdr:rowOff>
    </xdr:to>
    <xdr:pic>
      <xdr:nvPicPr>
        <xdr:cNvPr id="36" name="图片 35"/>
        <xdr:cNvPicPr>
          <a:picLocks noChangeAspect="1"/>
        </xdr:cNvPicPr>
      </xdr:nvPicPr>
      <xdr:blipFill>
        <a:blip r:embed="rId1"/>
        <a:stretch>
          <a:fillRect/>
        </a:stretch>
      </xdr:blipFill>
      <xdr:spPr>
        <a:xfrm>
          <a:off x="18820130" y="85424010"/>
          <a:ext cx="1219835" cy="793750"/>
        </a:xfrm>
        <a:prstGeom prst="rect">
          <a:avLst/>
        </a:prstGeom>
        <a:noFill/>
        <a:ln w="9525">
          <a:noFill/>
        </a:ln>
      </xdr:spPr>
    </xdr:pic>
    <xdr:clientData/>
  </xdr:twoCellAnchor>
  <xdr:twoCellAnchor>
    <xdr:from>
      <xdr:col>5</xdr:col>
      <xdr:colOff>192405</xdr:colOff>
      <xdr:row>90</xdr:row>
      <xdr:rowOff>1299210</xdr:rowOff>
    </xdr:from>
    <xdr:to>
      <xdr:col>5</xdr:col>
      <xdr:colOff>1412240</xdr:colOff>
      <xdr:row>90</xdr:row>
      <xdr:rowOff>2092960</xdr:rowOff>
    </xdr:to>
    <xdr:pic>
      <xdr:nvPicPr>
        <xdr:cNvPr id="37" name="图片 36"/>
        <xdr:cNvPicPr>
          <a:picLocks noChangeAspect="1"/>
        </xdr:cNvPicPr>
      </xdr:nvPicPr>
      <xdr:blipFill>
        <a:blip r:embed="rId1"/>
        <a:stretch>
          <a:fillRect/>
        </a:stretch>
      </xdr:blipFill>
      <xdr:spPr>
        <a:xfrm>
          <a:off x="18820130" y="157458410"/>
          <a:ext cx="1219835" cy="793750"/>
        </a:xfrm>
        <a:prstGeom prst="rect">
          <a:avLst/>
        </a:prstGeom>
        <a:noFill/>
        <a:ln w="9525">
          <a:noFill/>
        </a:ln>
      </xdr:spPr>
    </xdr:pic>
    <xdr:clientData/>
  </xdr:twoCellAnchor>
  <xdr:twoCellAnchor>
    <xdr:from>
      <xdr:col>5</xdr:col>
      <xdr:colOff>109220</xdr:colOff>
      <xdr:row>57</xdr:row>
      <xdr:rowOff>731520</xdr:rowOff>
    </xdr:from>
    <xdr:to>
      <xdr:col>5</xdr:col>
      <xdr:colOff>1329055</xdr:colOff>
      <xdr:row>57</xdr:row>
      <xdr:rowOff>1525270</xdr:rowOff>
    </xdr:to>
    <xdr:pic>
      <xdr:nvPicPr>
        <xdr:cNvPr id="38" name="图片 37"/>
        <xdr:cNvPicPr>
          <a:picLocks noChangeAspect="1"/>
        </xdr:cNvPicPr>
      </xdr:nvPicPr>
      <xdr:blipFill>
        <a:blip r:embed="rId1"/>
        <a:stretch>
          <a:fillRect/>
        </a:stretch>
      </xdr:blipFill>
      <xdr:spPr>
        <a:xfrm>
          <a:off x="18736945" y="100363020"/>
          <a:ext cx="1219835" cy="793750"/>
        </a:xfrm>
        <a:prstGeom prst="rect">
          <a:avLst/>
        </a:prstGeom>
        <a:noFill/>
        <a:ln w="9525">
          <a:noFill/>
        </a:ln>
      </xdr:spPr>
    </xdr:pic>
    <xdr:clientData/>
  </xdr:twoCellAnchor>
  <xdr:twoCellAnchor>
    <xdr:from>
      <xdr:col>5</xdr:col>
      <xdr:colOff>109220</xdr:colOff>
      <xdr:row>59</xdr:row>
      <xdr:rowOff>731520</xdr:rowOff>
    </xdr:from>
    <xdr:to>
      <xdr:col>5</xdr:col>
      <xdr:colOff>1329055</xdr:colOff>
      <xdr:row>59</xdr:row>
      <xdr:rowOff>1525270</xdr:rowOff>
    </xdr:to>
    <xdr:pic>
      <xdr:nvPicPr>
        <xdr:cNvPr id="39" name="图片 38"/>
        <xdr:cNvPicPr>
          <a:picLocks noChangeAspect="1"/>
        </xdr:cNvPicPr>
      </xdr:nvPicPr>
      <xdr:blipFill>
        <a:blip r:embed="rId1"/>
        <a:stretch>
          <a:fillRect/>
        </a:stretch>
      </xdr:blipFill>
      <xdr:spPr>
        <a:xfrm>
          <a:off x="18736945" y="104731820"/>
          <a:ext cx="1219835" cy="793750"/>
        </a:xfrm>
        <a:prstGeom prst="rect">
          <a:avLst/>
        </a:prstGeom>
        <a:noFill/>
        <a:ln w="9525">
          <a:noFill/>
        </a:ln>
      </xdr:spPr>
    </xdr:pic>
    <xdr:clientData/>
  </xdr:twoCellAnchor>
  <xdr:twoCellAnchor>
    <xdr:from>
      <xdr:col>5</xdr:col>
      <xdr:colOff>165100</xdr:colOff>
      <xdr:row>62</xdr:row>
      <xdr:rowOff>412115</xdr:rowOff>
    </xdr:from>
    <xdr:to>
      <xdr:col>5</xdr:col>
      <xdr:colOff>1384935</xdr:colOff>
      <xdr:row>62</xdr:row>
      <xdr:rowOff>1205865</xdr:rowOff>
    </xdr:to>
    <xdr:pic>
      <xdr:nvPicPr>
        <xdr:cNvPr id="40" name="图片 39"/>
        <xdr:cNvPicPr>
          <a:picLocks noChangeAspect="1"/>
        </xdr:cNvPicPr>
      </xdr:nvPicPr>
      <xdr:blipFill>
        <a:blip r:embed="rId1"/>
        <a:stretch>
          <a:fillRect/>
        </a:stretch>
      </xdr:blipFill>
      <xdr:spPr>
        <a:xfrm>
          <a:off x="18792825" y="110622715"/>
          <a:ext cx="1219835" cy="502285"/>
        </a:xfrm>
        <a:prstGeom prst="rect">
          <a:avLst/>
        </a:prstGeom>
        <a:noFill/>
        <a:ln w="9525">
          <a:noFill/>
        </a:ln>
      </xdr:spPr>
    </xdr:pic>
    <xdr:clientData/>
  </xdr:twoCellAnchor>
  <xdr:twoCellAnchor>
    <xdr:from>
      <xdr:col>5</xdr:col>
      <xdr:colOff>109220</xdr:colOff>
      <xdr:row>79</xdr:row>
      <xdr:rowOff>731520</xdr:rowOff>
    </xdr:from>
    <xdr:to>
      <xdr:col>5</xdr:col>
      <xdr:colOff>1329055</xdr:colOff>
      <xdr:row>79</xdr:row>
      <xdr:rowOff>1525270</xdr:rowOff>
    </xdr:to>
    <xdr:pic>
      <xdr:nvPicPr>
        <xdr:cNvPr id="41" name="图片 40"/>
        <xdr:cNvPicPr>
          <a:picLocks noChangeAspect="1"/>
        </xdr:cNvPicPr>
      </xdr:nvPicPr>
      <xdr:blipFill>
        <a:blip r:embed="rId1"/>
        <a:stretch>
          <a:fillRect/>
        </a:stretch>
      </xdr:blipFill>
      <xdr:spPr>
        <a:xfrm>
          <a:off x="18736945" y="140456920"/>
          <a:ext cx="1219835" cy="793750"/>
        </a:xfrm>
        <a:prstGeom prst="rect">
          <a:avLst/>
        </a:prstGeom>
        <a:noFill/>
        <a:ln w="9525">
          <a:noFill/>
        </a:ln>
      </xdr:spPr>
    </xdr:pic>
    <xdr:clientData/>
  </xdr:twoCellAnchor>
  <xdr:twoCellAnchor>
    <xdr:from>
      <xdr:col>5</xdr:col>
      <xdr:colOff>109220</xdr:colOff>
      <xdr:row>80</xdr:row>
      <xdr:rowOff>731520</xdr:rowOff>
    </xdr:from>
    <xdr:to>
      <xdr:col>5</xdr:col>
      <xdr:colOff>1329055</xdr:colOff>
      <xdr:row>80</xdr:row>
      <xdr:rowOff>1525270</xdr:rowOff>
    </xdr:to>
    <xdr:pic>
      <xdr:nvPicPr>
        <xdr:cNvPr id="42" name="图片 41"/>
        <xdr:cNvPicPr>
          <a:picLocks noChangeAspect="1"/>
        </xdr:cNvPicPr>
      </xdr:nvPicPr>
      <xdr:blipFill>
        <a:blip r:embed="rId1"/>
        <a:stretch>
          <a:fillRect/>
        </a:stretch>
      </xdr:blipFill>
      <xdr:spPr>
        <a:xfrm>
          <a:off x="18736945" y="142425420"/>
          <a:ext cx="1219835" cy="793750"/>
        </a:xfrm>
        <a:prstGeom prst="rect">
          <a:avLst/>
        </a:prstGeom>
        <a:noFill/>
        <a:ln w="9525">
          <a:noFill/>
        </a:ln>
      </xdr:spPr>
    </xdr:pic>
    <xdr:clientData/>
  </xdr:twoCellAnchor>
  <xdr:twoCellAnchor>
    <xdr:from>
      <xdr:col>5</xdr:col>
      <xdr:colOff>109220</xdr:colOff>
      <xdr:row>81</xdr:row>
      <xdr:rowOff>731520</xdr:rowOff>
    </xdr:from>
    <xdr:to>
      <xdr:col>5</xdr:col>
      <xdr:colOff>1329055</xdr:colOff>
      <xdr:row>81</xdr:row>
      <xdr:rowOff>1525270</xdr:rowOff>
    </xdr:to>
    <xdr:pic>
      <xdr:nvPicPr>
        <xdr:cNvPr id="43" name="图片 42"/>
        <xdr:cNvPicPr>
          <a:picLocks noChangeAspect="1"/>
        </xdr:cNvPicPr>
      </xdr:nvPicPr>
      <xdr:blipFill>
        <a:blip r:embed="rId1"/>
        <a:stretch>
          <a:fillRect/>
        </a:stretch>
      </xdr:blipFill>
      <xdr:spPr>
        <a:xfrm>
          <a:off x="18736945" y="144635220"/>
          <a:ext cx="1219835" cy="793750"/>
        </a:xfrm>
        <a:prstGeom prst="rect">
          <a:avLst/>
        </a:prstGeom>
        <a:noFill/>
        <a:ln w="9525">
          <a:noFill/>
        </a:ln>
      </xdr:spPr>
    </xdr:pic>
    <xdr:clientData/>
  </xdr:twoCellAnchor>
  <xdr:twoCellAnchor>
    <xdr:from>
      <xdr:col>5</xdr:col>
      <xdr:colOff>109220</xdr:colOff>
      <xdr:row>82</xdr:row>
      <xdr:rowOff>731520</xdr:rowOff>
    </xdr:from>
    <xdr:to>
      <xdr:col>5</xdr:col>
      <xdr:colOff>1329055</xdr:colOff>
      <xdr:row>82</xdr:row>
      <xdr:rowOff>1525270</xdr:rowOff>
    </xdr:to>
    <xdr:pic>
      <xdr:nvPicPr>
        <xdr:cNvPr id="44" name="图片 43"/>
        <xdr:cNvPicPr>
          <a:picLocks noChangeAspect="1"/>
        </xdr:cNvPicPr>
      </xdr:nvPicPr>
      <xdr:blipFill>
        <a:blip r:embed="rId1"/>
        <a:stretch>
          <a:fillRect/>
        </a:stretch>
      </xdr:blipFill>
      <xdr:spPr>
        <a:xfrm>
          <a:off x="18736945" y="146629120"/>
          <a:ext cx="1219835" cy="793750"/>
        </a:xfrm>
        <a:prstGeom prst="rect">
          <a:avLst/>
        </a:prstGeom>
        <a:noFill/>
        <a:ln w="9525">
          <a:noFill/>
        </a:ln>
      </xdr:spPr>
    </xdr:pic>
    <xdr:clientData/>
  </xdr:twoCellAnchor>
  <xdr:twoCellAnchor>
    <xdr:from>
      <xdr:col>5</xdr:col>
      <xdr:colOff>109220</xdr:colOff>
      <xdr:row>84</xdr:row>
      <xdr:rowOff>731520</xdr:rowOff>
    </xdr:from>
    <xdr:to>
      <xdr:col>5</xdr:col>
      <xdr:colOff>1329055</xdr:colOff>
      <xdr:row>84</xdr:row>
      <xdr:rowOff>1525270</xdr:rowOff>
    </xdr:to>
    <xdr:pic>
      <xdr:nvPicPr>
        <xdr:cNvPr id="45" name="图片 44"/>
        <xdr:cNvPicPr>
          <a:picLocks noChangeAspect="1"/>
        </xdr:cNvPicPr>
      </xdr:nvPicPr>
      <xdr:blipFill>
        <a:blip r:embed="rId1"/>
        <a:stretch>
          <a:fillRect/>
        </a:stretch>
      </xdr:blipFill>
      <xdr:spPr>
        <a:xfrm>
          <a:off x="18736945" y="150553420"/>
          <a:ext cx="1219835" cy="793750"/>
        </a:xfrm>
        <a:prstGeom prst="rect">
          <a:avLst/>
        </a:prstGeom>
        <a:noFill/>
        <a:ln w="9525">
          <a:noFill/>
        </a:ln>
      </xdr:spPr>
    </xdr:pic>
    <xdr:clientData/>
  </xdr:twoCellAnchor>
  <xdr:twoCellAnchor>
    <xdr:from>
      <xdr:col>5</xdr:col>
      <xdr:colOff>179070</xdr:colOff>
      <xdr:row>58</xdr:row>
      <xdr:rowOff>1062355</xdr:rowOff>
    </xdr:from>
    <xdr:to>
      <xdr:col>5</xdr:col>
      <xdr:colOff>1398905</xdr:colOff>
      <xdr:row>58</xdr:row>
      <xdr:rowOff>1856105</xdr:rowOff>
    </xdr:to>
    <xdr:pic>
      <xdr:nvPicPr>
        <xdr:cNvPr id="46" name="图片 45"/>
        <xdr:cNvPicPr>
          <a:picLocks noChangeAspect="1"/>
        </xdr:cNvPicPr>
      </xdr:nvPicPr>
      <xdr:blipFill>
        <a:blip r:embed="rId1"/>
        <a:stretch>
          <a:fillRect/>
        </a:stretch>
      </xdr:blipFill>
      <xdr:spPr>
        <a:xfrm>
          <a:off x="18806795" y="102967155"/>
          <a:ext cx="1219835" cy="793750"/>
        </a:xfrm>
        <a:prstGeom prst="rect">
          <a:avLst/>
        </a:prstGeom>
        <a:noFill/>
        <a:ln w="9525">
          <a:noFill/>
        </a:ln>
      </xdr:spPr>
    </xdr:pic>
    <xdr:clientData/>
  </xdr:twoCellAnchor>
  <xdr:twoCellAnchor>
    <xdr:from>
      <xdr:col>5</xdr:col>
      <xdr:colOff>179070</xdr:colOff>
      <xdr:row>60</xdr:row>
      <xdr:rowOff>1062355</xdr:rowOff>
    </xdr:from>
    <xdr:to>
      <xdr:col>5</xdr:col>
      <xdr:colOff>1398905</xdr:colOff>
      <xdr:row>60</xdr:row>
      <xdr:rowOff>1856105</xdr:rowOff>
    </xdr:to>
    <xdr:pic>
      <xdr:nvPicPr>
        <xdr:cNvPr id="47" name="图片 46"/>
        <xdr:cNvPicPr>
          <a:picLocks noChangeAspect="1"/>
        </xdr:cNvPicPr>
      </xdr:nvPicPr>
      <xdr:blipFill>
        <a:blip r:embed="rId1"/>
        <a:stretch>
          <a:fillRect/>
        </a:stretch>
      </xdr:blipFill>
      <xdr:spPr>
        <a:xfrm>
          <a:off x="18806795" y="107183555"/>
          <a:ext cx="1219835" cy="793750"/>
        </a:xfrm>
        <a:prstGeom prst="rect">
          <a:avLst/>
        </a:prstGeom>
        <a:noFill/>
        <a:ln w="9525">
          <a:noFill/>
        </a:ln>
      </xdr:spPr>
    </xdr:pic>
    <xdr:clientData/>
  </xdr:twoCellAnchor>
  <xdr:twoCellAnchor>
    <xdr:from>
      <xdr:col>5</xdr:col>
      <xdr:colOff>179070</xdr:colOff>
      <xdr:row>83</xdr:row>
      <xdr:rowOff>1062355</xdr:rowOff>
    </xdr:from>
    <xdr:to>
      <xdr:col>5</xdr:col>
      <xdr:colOff>1398905</xdr:colOff>
      <xdr:row>83</xdr:row>
      <xdr:rowOff>1856105</xdr:rowOff>
    </xdr:to>
    <xdr:pic>
      <xdr:nvPicPr>
        <xdr:cNvPr id="48" name="图片 47"/>
        <xdr:cNvPicPr>
          <a:picLocks noChangeAspect="1"/>
        </xdr:cNvPicPr>
      </xdr:nvPicPr>
      <xdr:blipFill>
        <a:blip r:embed="rId1"/>
        <a:stretch>
          <a:fillRect/>
        </a:stretch>
      </xdr:blipFill>
      <xdr:spPr>
        <a:xfrm>
          <a:off x="18806795" y="148953855"/>
          <a:ext cx="1219835" cy="793750"/>
        </a:xfrm>
        <a:prstGeom prst="rect">
          <a:avLst/>
        </a:prstGeom>
        <a:noFill/>
        <a:ln w="9525">
          <a:noFill/>
        </a:ln>
      </xdr:spPr>
    </xdr:pic>
    <xdr:clientData/>
  </xdr:twoCellAnchor>
  <xdr:twoCellAnchor>
    <xdr:from>
      <xdr:col>5</xdr:col>
      <xdr:colOff>123825</xdr:colOff>
      <xdr:row>46</xdr:row>
      <xdr:rowOff>339090</xdr:rowOff>
    </xdr:from>
    <xdr:to>
      <xdr:col>5</xdr:col>
      <xdr:colOff>1343660</xdr:colOff>
      <xdr:row>46</xdr:row>
      <xdr:rowOff>1132840</xdr:rowOff>
    </xdr:to>
    <xdr:pic>
      <xdr:nvPicPr>
        <xdr:cNvPr id="49" name="图片 48"/>
        <xdr:cNvPicPr>
          <a:picLocks noChangeAspect="1"/>
        </xdr:cNvPicPr>
      </xdr:nvPicPr>
      <xdr:blipFill>
        <a:blip r:embed="rId1"/>
        <a:stretch>
          <a:fillRect/>
        </a:stretch>
      </xdr:blipFill>
      <xdr:spPr>
        <a:xfrm>
          <a:off x="18751550" y="82584290"/>
          <a:ext cx="1219835" cy="79375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02"/>
  <sheetViews>
    <sheetView tabSelected="1" zoomScale="85" zoomScaleNormal="85" zoomScaleSheetLayoutView="55" topLeftCell="C1" workbookViewId="0">
      <selection activeCell="E107" sqref="E107"/>
    </sheetView>
  </sheetViews>
  <sheetFormatPr defaultColWidth="9" defaultRowHeight="28" customHeight="1" outlineLevelCol="7"/>
  <cols>
    <col min="1" max="1" width="6.38333333333333" style="4" customWidth="1"/>
    <col min="2" max="2" width="11.175" style="5" customWidth="1"/>
    <col min="3" max="3" width="24.1083333333333" style="5" customWidth="1"/>
    <col min="4" max="4" width="16.9083333333333" style="5" customWidth="1"/>
    <col min="5" max="5" width="185.883333333333" style="6" customWidth="1"/>
    <col min="6" max="6" width="22.0166666666667" style="7" customWidth="1"/>
    <col min="7" max="8" width="7" style="8" customWidth="1"/>
    <col min="9" max="16384" width="9" style="3"/>
  </cols>
  <sheetData>
    <row r="1" ht="45" customHeight="1" spans="1:8">
      <c r="A1" s="9" t="s">
        <v>0</v>
      </c>
      <c r="B1" s="9"/>
      <c r="C1" s="9"/>
      <c r="D1" s="9"/>
      <c r="E1" s="10"/>
      <c r="F1" s="11"/>
      <c r="G1" s="9"/>
      <c r="H1" s="9"/>
    </row>
    <row r="2" s="1" customFormat="1" ht="37" customHeight="1" spans="1:8">
      <c r="A2" s="12" t="s">
        <v>1</v>
      </c>
      <c r="B2" s="12" t="s">
        <v>2</v>
      </c>
      <c r="C2" s="12" t="s">
        <v>3</v>
      </c>
      <c r="D2" s="12" t="s">
        <v>4</v>
      </c>
      <c r="E2" s="12" t="s">
        <v>5</v>
      </c>
      <c r="F2" s="12" t="s">
        <v>6</v>
      </c>
      <c r="G2" s="12" t="s">
        <v>7</v>
      </c>
      <c r="H2" s="12" t="s">
        <v>8</v>
      </c>
    </row>
    <row r="3" s="1" customFormat="1" ht="30" customHeight="1" spans="1:8">
      <c r="A3" s="13" t="s">
        <v>9</v>
      </c>
      <c r="B3" s="13"/>
      <c r="C3" s="13"/>
      <c r="D3" s="13"/>
      <c r="E3" s="14"/>
      <c r="F3" s="15"/>
      <c r="G3" s="13"/>
      <c r="H3" s="13"/>
    </row>
    <row r="4" s="1" customFormat="1" ht="30" customHeight="1" spans="1:8">
      <c r="A4" s="16" t="s">
        <v>10</v>
      </c>
      <c r="B4" s="16"/>
      <c r="C4" s="16"/>
      <c r="D4" s="16"/>
      <c r="E4" s="17"/>
      <c r="F4" s="18"/>
      <c r="G4" s="16"/>
      <c r="H4" s="16"/>
    </row>
    <row r="5" s="2" customFormat="1" ht="203" customHeight="1" spans="1:8">
      <c r="A5" s="19">
        <v>1</v>
      </c>
      <c r="B5" s="20" t="s">
        <v>11</v>
      </c>
      <c r="C5" s="21" t="str">
        <f>_xlfn.DISPIMG("ID_0A079B3BA364436391AA51E4B7414918",1)</f>
        <v>=DISPIMG("ID_0A079B3BA364436391AA51E4B7414918",1)</v>
      </c>
      <c r="D5" s="20" t="s">
        <v>12</v>
      </c>
      <c r="E5" s="22" t="s">
        <v>13</v>
      </c>
      <c r="F5" s="23" t="s">
        <v>14</v>
      </c>
      <c r="G5" s="24">
        <v>1</v>
      </c>
      <c r="H5" s="24" t="s">
        <v>15</v>
      </c>
    </row>
    <row r="6" s="2" customFormat="1" ht="180" customHeight="1" spans="1:8">
      <c r="A6" s="19">
        <v>2</v>
      </c>
      <c r="B6" s="20" t="s">
        <v>16</v>
      </c>
      <c r="C6" s="21" t="str">
        <f>_xlfn.DISPIMG("ID_A3409F9E046C433FB4F04978232B0875",1)</f>
        <v>=DISPIMG("ID_A3409F9E046C433FB4F04978232B0875",1)</v>
      </c>
      <c r="D6" s="20" t="s">
        <v>17</v>
      </c>
      <c r="E6" s="22" t="s">
        <v>18</v>
      </c>
      <c r="F6" s="23" t="s">
        <v>19</v>
      </c>
      <c r="G6" s="24">
        <v>16</v>
      </c>
      <c r="H6" s="24" t="s">
        <v>15</v>
      </c>
    </row>
    <row r="7" ht="168" customHeight="1" spans="1:8">
      <c r="A7" s="19">
        <v>3</v>
      </c>
      <c r="B7" s="19" t="s">
        <v>20</v>
      </c>
      <c r="C7" s="25" t="str">
        <f>_xlfn.DISPIMG("ID_33FF6AE3B3BD457E97D7E7E5E320EDA3",1)</f>
        <v>=DISPIMG("ID_33FF6AE3B3BD457E97D7E7E5E320EDA3",1)</v>
      </c>
      <c r="D7" s="20" t="s">
        <v>21</v>
      </c>
      <c r="E7" s="22" t="s">
        <v>22</v>
      </c>
      <c r="F7" s="23" t="s">
        <v>23</v>
      </c>
      <c r="G7" s="24">
        <v>32</v>
      </c>
      <c r="H7" s="24" t="s">
        <v>15</v>
      </c>
    </row>
    <row r="8" s="3" customFormat="1" ht="177" customHeight="1" spans="1:8">
      <c r="A8" s="19">
        <v>4</v>
      </c>
      <c r="B8" s="19" t="s">
        <v>24</v>
      </c>
      <c r="C8" s="26" t="str">
        <f>_xlfn.DISPIMG("ID_E337BB25A54646BF85E34BF12B6930DA",1)</f>
        <v>=DISPIMG("ID_E337BB25A54646BF85E34BF12B6930DA",1)</v>
      </c>
      <c r="D8" s="20" t="s">
        <v>17</v>
      </c>
      <c r="E8" s="22" t="s">
        <v>18</v>
      </c>
      <c r="F8" s="23" t="s">
        <v>19</v>
      </c>
      <c r="G8" s="24">
        <v>64</v>
      </c>
      <c r="H8" s="24" t="s">
        <v>15</v>
      </c>
    </row>
    <row r="9" s="3" customFormat="1" ht="187" customHeight="1" spans="1:8">
      <c r="A9" s="19">
        <v>5</v>
      </c>
      <c r="B9" s="19" t="s">
        <v>25</v>
      </c>
      <c r="C9" s="27" t="str">
        <f>_xlfn.DISPIMG("ID_E63E89F6BF3F4C2B9503F4C278F59022",1)</f>
        <v>=DISPIMG("ID_E63E89F6BF3F4C2B9503F4C278F59022",1)</v>
      </c>
      <c r="D9" s="20" t="s">
        <v>26</v>
      </c>
      <c r="E9" s="22" t="s">
        <v>22</v>
      </c>
      <c r="F9" s="23" t="s">
        <v>14</v>
      </c>
      <c r="G9" s="24">
        <v>2</v>
      </c>
      <c r="H9" s="24" t="s">
        <v>27</v>
      </c>
    </row>
    <row r="10" s="1" customFormat="1" ht="30" customHeight="1" spans="1:8">
      <c r="A10" s="16" t="s">
        <v>28</v>
      </c>
      <c r="B10" s="16"/>
      <c r="C10" s="16"/>
      <c r="D10" s="16"/>
      <c r="E10" s="17"/>
      <c r="F10" s="18"/>
      <c r="G10" s="16"/>
      <c r="H10" s="16"/>
    </row>
    <row r="11" s="3" customFormat="1" ht="214" customHeight="1" spans="1:8">
      <c r="A11" s="19">
        <v>1</v>
      </c>
      <c r="B11" s="19" t="s">
        <v>29</v>
      </c>
      <c r="C11" s="25" t="str">
        <f>_xlfn.DISPIMG("ID_0BC3D7BF56F145E993C9C722074F169D",1)</f>
        <v>=DISPIMG("ID_0BC3D7BF56F145E993C9C722074F169D",1)</v>
      </c>
      <c r="D11" s="20" t="s">
        <v>30</v>
      </c>
      <c r="E11" s="22" t="s">
        <v>31</v>
      </c>
      <c r="F11" s="23" t="s">
        <v>14</v>
      </c>
      <c r="G11" s="24">
        <v>2</v>
      </c>
      <c r="H11" s="24" t="s">
        <v>15</v>
      </c>
    </row>
    <row r="12" s="3" customFormat="1" ht="172" customHeight="1" spans="1:8">
      <c r="A12" s="19">
        <v>2</v>
      </c>
      <c r="B12" s="19" t="s">
        <v>32</v>
      </c>
      <c r="C12" s="26" t="str">
        <f>_xlfn.DISPIMG("ID_63F8CC8451D54E7798C4DDA2840BE55E",1)</f>
        <v>=DISPIMG("ID_63F8CC8451D54E7798C4DDA2840BE55E",1)</v>
      </c>
      <c r="D12" s="20" t="s">
        <v>17</v>
      </c>
      <c r="E12" s="28" t="s">
        <v>33</v>
      </c>
      <c r="F12" s="19" t="s">
        <v>34</v>
      </c>
      <c r="G12" s="24">
        <v>2</v>
      </c>
      <c r="H12" s="24" t="s">
        <v>15</v>
      </c>
    </row>
    <row r="13" s="3" customFormat="1" ht="162" customHeight="1" spans="1:8">
      <c r="A13" s="19">
        <v>3</v>
      </c>
      <c r="B13" s="20" t="s">
        <v>35</v>
      </c>
      <c r="C13" s="25" t="str">
        <f>_xlfn.DISPIMG("ID_64057B0748F642A5828B130A56C33FEC",1)</f>
        <v>=DISPIMG("ID_64057B0748F642A5828B130A56C33FEC",1)</v>
      </c>
      <c r="D13" s="20" t="s">
        <v>17</v>
      </c>
      <c r="E13" s="29" t="s">
        <v>36</v>
      </c>
      <c r="F13" s="19" t="s">
        <v>34</v>
      </c>
      <c r="G13" s="24">
        <v>4</v>
      </c>
      <c r="H13" s="24" t="s">
        <v>15</v>
      </c>
    </row>
    <row r="14" s="3" customFormat="1" ht="185" customHeight="1" spans="1:8">
      <c r="A14" s="19">
        <v>4</v>
      </c>
      <c r="B14" s="19" t="s">
        <v>37</v>
      </c>
      <c r="C14" s="27" t="str">
        <f>_xlfn.DISPIMG("ID_FC282EA683664F11AD235FCDC778B6D4",1)</f>
        <v>=DISPIMG("ID_FC282EA683664F11AD235FCDC778B6D4",1)</v>
      </c>
      <c r="D14" s="20" t="s">
        <v>38</v>
      </c>
      <c r="E14" s="22" t="s">
        <v>22</v>
      </c>
      <c r="F14" s="23" t="s">
        <v>23</v>
      </c>
      <c r="G14" s="24">
        <v>2</v>
      </c>
      <c r="H14" s="24" t="s">
        <v>27</v>
      </c>
    </row>
    <row r="15" s="3" customFormat="1" ht="188" customHeight="1" spans="1:8">
      <c r="A15" s="19">
        <v>5</v>
      </c>
      <c r="B15" s="19" t="s">
        <v>25</v>
      </c>
      <c r="C15" s="27" t="str">
        <f>_xlfn.DISPIMG("ID_21EC8D11D66D495D897F40176A5CB06D",1)</f>
        <v>=DISPIMG("ID_21EC8D11D66D495D897F40176A5CB06D",1)</v>
      </c>
      <c r="D15" s="20" t="s">
        <v>39</v>
      </c>
      <c r="E15" s="22" t="s">
        <v>22</v>
      </c>
      <c r="F15" s="23" t="s">
        <v>14</v>
      </c>
      <c r="G15" s="24">
        <v>2</v>
      </c>
      <c r="H15" s="24" t="s">
        <v>27</v>
      </c>
    </row>
    <row r="16" ht="164" customHeight="1" spans="1:8">
      <c r="A16" s="19">
        <v>6</v>
      </c>
      <c r="B16" s="19" t="s">
        <v>40</v>
      </c>
      <c r="C16" s="27" t="str">
        <f>_xlfn.DISPIMG("ID_6D7568D73F5F42258A88494B1B76408E",1)</f>
        <v>=DISPIMG("ID_6D7568D73F5F42258A88494B1B76408E",1)</v>
      </c>
      <c r="D16" s="20" t="s">
        <v>41</v>
      </c>
      <c r="E16" s="22" t="s">
        <v>22</v>
      </c>
      <c r="F16" s="23" t="s">
        <v>23</v>
      </c>
      <c r="G16" s="24">
        <v>2</v>
      </c>
      <c r="H16" s="24" t="s">
        <v>15</v>
      </c>
    </row>
    <row r="17" ht="193" customHeight="1" spans="1:8">
      <c r="A17" s="19">
        <v>7</v>
      </c>
      <c r="B17" s="19" t="s">
        <v>42</v>
      </c>
      <c r="C17" s="25" t="str">
        <f>_xlfn.DISPIMG("ID_7450F57605A5412A8E4F9C525229805F",1)</f>
        <v>=DISPIMG("ID_7450F57605A5412A8E4F9C525229805F",1)</v>
      </c>
      <c r="D17" s="20" t="s">
        <v>43</v>
      </c>
      <c r="E17" s="22" t="s">
        <v>22</v>
      </c>
      <c r="F17" s="23" t="s">
        <v>23</v>
      </c>
      <c r="G17" s="24">
        <v>2</v>
      </c>
      <c r="H17" s="24" t="s">
        <v>27</v>
      </c>
    </row>
    <row r="18" s="1" customFormat="1" ht="30" customHeight="1" spans="1:8">
      <c r="A18" s="16" t="s">
        <v>44</v>
      </c>
      <c r="B18" s="16"/>
      <c r="C18" s="16"/>
      <c r="D18" s="16"/>
      <c r="E18" s="17"/>
      <c r="F18" s="18"/>
      <c r="G18" s="16"/>
      <c r="H18" s="16"/>
    </row>
    <row r="19" s="3" customFormat="1" ht="222" customHeight="1" spans="1:8">
      <c r="A19" s="19">
        <v>1</v>
      </c>
      <c r="B19" s="19" t="s">
        <v>45</v>
      </c>
      <c r="C19" s="25" t="str">
        <f>_xlfn.DISPIMG("ID_AC73605F6FA243AA80511FD82C3D612D",1)</f>
        <v>=DISPIMG("ID_AC73605F6FA243AA80511FD82C3D612D",1)</v>
      </c>
      <c r="D19" s="20" t="s">
        <v>46</v>
      </c>
      <c r="E19" s="22" t="s">
        <v>31</v>
      </c>
      <c r="F19" s="23" t="s">
        <v>14</v>
      </c>
      <c r="G19" s="24">
        <v>1</v>
      </c>
      <c r="H19" s="24" t="s">
        <v>15</v>
      </c>
    </row>
    <row r="20" s="3" customFormat="1" ht="176" customHeight="1" spans="1:8">
      <c r="A20" s="19">
        <v>2</v>
      </c>
      <c r="B20" s="19" t="s">
        <v>47</v>
      </c>
      <c r="C20" s="25" t="str">
        <f>_xlfn.DISPIMG("ID_C655A0A50408410FBC8F3FFF5D3F2486",1)</f>
        <v>=DISPIMG("ID_C655A0A50408410FBC8F3FFF5D3F2486",1)</v>
      </c>
      <c r="D20" s="20" t="s">
        <v>17</v>
      </c>
      <c r="E20" s="29" t="s">
        <v>36</v>
      </c>
      <c r="F20" s="19" t="s">
        <v>34</v>
      </c>
      <c r="G20" s="24">
        <v>1</v>
      </c>
      <c r="H20" s="24" t="s">
        <v>15</v>
      </c>
    </row>
    <row r="21" s="3" customFormat="1" ht="187" customHeight="1" spans="1:8">
      <c r="A21" s="19">
        <v>3</v>
      </c>
      <c r="B21" s="20" t="s">
        <v>37</v>
      </c>
      <c r="C21" s="27" t="str">
        <f>_xlfn.DISPIMG("ID_207A8B145E4E49129C27A2D06631C0FF",1)</f>
        <v>=DISPIMG("ID_207A8B145E4E49129C27A2D06631C0FF",1)</v>
      </c>
      <c r="D21" s="20" t="s">
        <v>48</v>
      </c>
      <c r="E21" s="22" t="s">
        <v>22</v>
      </c>
      <c r="F21" s="23" t="s">
        <v>23</v>
      </c>
      <c r="G21" s="24">
        <v>1</v>
      </c>
      <c r="H21" s="24" t="s">
        <v>27</v>
      </c>
    </row>
    <row r="22" s="3" customFormat="1" ht="181" customHeight="1" spans="1:8">
      <c r="A22" s="19">
        <v>4</v>
      </c>
      <c r="B22" s="19" t="s">
        <v>40</v>
      </c>
      <c r="C22" s="27" t="str">
        <f>_xlfn.DISPIMG("ID_EF7236A9B33748478AE31B1535AA9EBC",1)</f>
        <v>=DISPIMG("ID_EF7236A9B33748478AE31B1535AA9EBC",1)</v>
      </c>
      <c r="D22" s="20" t="s">
        <v>49</v>
      </c>
      <c r="E22" s="22" t="s">
        <v>22</v>
      </c>
      <c r="F22" s="23" t="s">
        <v>23</v>
      </c>
      <c r="G22" s="24">
        <v>1</v>
      </c>
      <c r="H22" s="24" t="s">
        <v>15</v>
      </c>
    </row>
    <row r="23" s="3" customFormat="1" ht="166" customHeight="1" spans="1:8">
      <c r="A23" s="19">
        <v>5</v>
      </c>
      <c r="B23" s="19" t="s">
        <v>42</v>
      </c>
      <c r="C23" s="25" t="str">
        <f>_xlfn.DISPIMG("ID_6A22BF47F96D40688724E6317D3E120B",1)</f>
        <v>=DISPIMG("ID_6A22BF47F96D40688724E6317D3E120B",1)</v>
      </c>
      <c r="D23" s="20" t="s">
        <v>43</v>
      </c>
      <c r="E23" s="22" t="s">
        <v>22</v>
      </c>
      <c r="F23" s="23" t="s">
        <v>23</v>
      </c>
      <c r="G23" s="24">
        <v>1</v>
      </c>
      <c r="H23" s="24" t="s">
        <v>27</v>
      </c>
    </row>
    <row r="24" s="1" customFormat="1" ht="30" customHeight="1" spans="1:8">
      <c r="A24" s="16" t="s">
        <v>50</v>
      </c>
      <c r="B24" s="16"/>
      <c r="C24" s="16"/>
      <c r="D24" s="16"/>
      <c r="E24" s="17"/>
      <c r="F24" s="18"/>
      <c r="G24" s="16"/>
      <c r="H24" s="16"/>
    </row>
    <row r="25" s="3" customFormat="1" ht="228" customHeight="1" spans="1:8">
      <c r="A25" s="19">
        <v>1</v>
      </c>
      <c r="B25" s="19" t="s">
        <v>45</v>
      </c>
      <c r="C25" s="25" t="str">
        <f>_xlfn.DISPIMG("ID_2460B90E25844914843804CB4ED10A00",1)</f>
        <v>=DISPIMG("ID_2460B90E25844914843804CB4ED10A00",1)</v>
      </c>
      <c r="D25" s="20" t="s">
        <v>51</v>
      </c>
      <c r="E25" s="22" t="s">
        <v>31</v>
      </c>
      <c r="F25" s="23" t="s">
        <v>14</v>
      </c>
      <c r="G25" s="24">
        <v>2</v>
      </c>
      <c r="H25" s="24" t="s">
        <v>15</v>
      </c>
    </row>
    <row r="26" s="3" customFormat="1" ht="187" customHeight="1" spans="1:8">
      <c r="A26" s="19">
        <v>2</v>
      </c>
      <c r="B26" s="19" t="s">
        <v>47</v>
      </c>
      <c r="C26" s="25" t="str">
        <f>_xlfn.DISPIMG("ID_FF0445C670C44EEA89E152E6D26E0B51",1)</f>
        <v>=DISPIMG("ID_FF0445C670C44EEA89E152E6D26E0B51",1)</v>
      </c>
      <c r="D26" s="20" t="s">
        <v>17</v>
      </c>
      <c r="E26" s="29" t="s">
        <v>36</v>
      </c>
      <c r="F26" s="19" t="s">
        <v>34</v>
      </c>
      <c r="G26" s="24">
        <v>2</v>
      </c>
      <c r="H26" s="24" t="s">
        <v>15</v>
      </c>
    </row>
    <row r="27" s="3" customFormat="1" ht="176" customHeight="1" spans="1:8">
      <c r="A27" s="19">
        <v>3</v>
      </c>
      <c r="B27" s="19" t="s">
        <v>52</v>
      </c>
      <c r="C27" s="25" t="str">
        <f>_xlfn.DISPIMG("ID_430DB4316C5D411A8F1E56CBBC6146BF",1)</f>
        <v>=DISPIMG("ID_430DB4316C5D411A8F1E56CBBC6146BF",1)</v>
      </c>
      <c r="D27" s="20" t="s">
        <v>53</v>
      </c>
      <c r="E27" s="29" t="s">
        <v>54</v>
      </c>
      <c r="F27" s="19" t="s">
        <v>55</v>
      </c>
      <c r="G27" s="24">
        <v>3</v>
      </c>
      <c r="H27" s="24" t="s">
        <v>27</v>
      </c>
    </row>
    <row r="28" s="3" customFormat="1" ht="149" customHeight="1" spans="1:8">
      <c r="A28" s="19">
        <v>4</v>
      </c>
      <c r="B28" s="19" t="s">
        <v>56</v>
      </c>
      <c r="C28" s="30" t="str">
        <f>_xlfn.DISPIMG("ID_A9F2534993BF429489944B3A5D77E51C",1)</f>
        <v>=DISPIMG("ID_A9F2534993BF429489944B3A5D77E51C",1)</v>
      </c>
      <c r="D28" s="20" t="s">
        <v>57</v>
      </c>
      <c r="E28" s="29" t="s">
        <v>54</v>
      </c>
      <c r="F28" s="19" t="s">
        <v>55</v>
      </c>
      <c r="G28" s="24">
        <v>3</v>
      </c>
      <c r="H28" s="24" t="s">
        <v>27</v>
      </c>
    </row>
    <row r="29" s="1" customFormat="1" ht="30" customHeight="1" spans="1:8">
      <c r="A29" s="16" t="s">
        <v>58</v>
      </c>
      <c r="B29" s="16"/>
      <c r="C29" s="16"/>
      <c r="D29" s="16"/>
      <c r="E29" s="17"/>
      <c r="F29" s="18"/>
      <c r="G29" s="16"/>
      <c r="H29" s="16"/>
    </row>
    <row r="30" s="3" customFormat="1" ht="184" customHeight="1" spans="1:8">
      <c r="A30" s="19">
        <v>1</v>
      </c>
      <c r="B30" s="19" t="s">
        <v>59</v>
      </c>
      <c r="C30" s="25" t="str">
        <f>_xlfn.DISPIMG("ID_166424AF99004B64AB6E3652B9B0FF97",1)</f>
        <v>=DISPIMG("ID_166424AF99004B64AB6E3652B9B0FF97",1)</v>
      </c>
      <c r="D30" s="20" t="s">
        <v>17</v>
      </c>
      <c r="E30" s="29" t="s">
        <v>60</v>
      </c>
      <c r="F30" s="23" t="s">
        <v>61</v>
      </c>
      <c r="G30" s="24">
        <v>6</v>
      </c>
      <c r="H30" s="24" t="s">
        <v>15</v>
      </c>
    </row>
    <row r="31" s="3" customFormat="1" ht="172" customHeight="1" spans="1:8">
      <c r="A31" s="19">
        <v>2</v>
      </c>
      <c r="B31" s="19" t="s">
        <v>62</v>
      </c>
      <c r="C31" s="26" t="str">
        <f>_xlfn.DISPIMG("ID_24E643AE0D444A62BD2D9297B410BE5A",1)</f>
        <v>=DISPIMG("ID_24E643AE0D444A62BD2D9297B410BE5A",1)</v>
      </c>
      <c r="D31" s="20" t="s">
        <v>63</v>
      </c>
      <c r="E31" s="22" t="s">
        <v>64</v>
      </c>
      <c r="F31" s="23" t="s">
        <v>23</v>
      </c>
      <c r="G31" s="24">
        <v>3</v>
      </c>
      <c r="H31" s="24" t="s">
        <v>15</v>
      </c>
    </row>
    <row r="32" s="3" customFormat="1" ht="187" customHeight="1" spans="1:8">
      <c r="A32" s="19">
        <v>3</v>
      </c>
      <c r="B32" s="19" t="s">
        <v>25</v>
      </c>
      <c r="C32" s="27" t="str">
        <f>_xlfn.DISPIMG("ID_F44DB8A640CB4A2A9E2B2CAB6E590230",1)</f>
        <v>=DISPIMG("ID_F44DB8A640CB4A2A9E2B2CAB6E590230",1)</v>
      </c>
      <c r="D32" s="20" t="s">
        <v>39</v>
      </c>
      <c r="E32" s="22" t="s">
        <v>22</v>
      </c>
      <c r="F32" s="23" t="s">
        <v>14</v>
      </c>
      <c r="G32" s="24">
        <v>1</v>
      </c>
      <c r="H32" s="24" t="s">
        <v>27</v>
      </c>
    </row>
    <row r="33" s="1" customFormat="1" ht="30" customHeight="1" spans="1:8">
      <c r="A33" s="16" t="s">
        <v>65</v>
      </c>
      <c r="B33" s="16"/>
      <c r="C33" s="16"/>
      <c r="D33" s="16"/>
      <c r="E33" s="17"/>
      <c r="F33" s="18"/>
      <c r="G33" s="16"/>
      <c r="H33" s="16"/>
    </row>
    <row r="34" s="3" customFormat="1" ht="204" customHeight="1" spans="1:8">
      <c r="A34" s="19">
        <v>1</v>
      </c>
      <c r="B34" s="19" t="s">
        <v>45</v>
      </c>
      <c r="C34" s="25" t="str">
        <f>_xlfn.DISPIMG("ID_11CBA3B6CF424EB19066FCF882CCA755",1)</f>
        <v>=DISPIMG("ID_11CBA3B6CF424EB19066FCF882CCA755",1)</v>
      </c>
      <c r="D34" s="20" t="s">
        <v>51</v>
      </c>
      <c r="E34" s="22" t="s">
        <v>31</v>
      </c>
      <c r="F34" s="23" t="s">
        <v>14</v>
      </c>
      <c r="G34" s="24">
        <v>10</v>
      </c>
      <c r="H34" s="24" t="s">
        <v>15</v>
      </c>
    </row>
    <row r="35" s="3" customFormat="1" ht="169" customHeight="1" spans="1:8">
      <c r="A35" s="19">
        <v>2</v>
      </c>
      <c r="B35" s="19" t="s">
        <v>47</v>
      </c>
      <c r="C35" s="25" t="str">
        <f>_xlfn.DISPIMG("ID_3A5308C6B2BF43788F867BB866611B69",1)</f>
        <v>=DISPIMG("ID_3A5308C6B2BF43788F867BB866611B69",1)</v>
      </c>
      <c r="D35" s="20" t="s">
        <v>17</v>
      </c>
      <c r="E35" s="29" t="s">
        <v>36</v>
      </c>
      <c r="F35" s="19" t="s">
        <v>34</v>
      </c>
      <c r="G35" s="24">
        <v>10</v>
      </c>
      <c r="H35" s="24" t="s">
        <v>15</v>
      </c>
    </row>
    <row r="36" s="1" customFormat="1" ht="30" customHeight="1" spans="1:8">
      <c r="A36" s="16" t="s">
        <v>66</v>
      </c>
      <c r="B36" s="16"/>
      <c r="C36" s="16"/>
      <c r="D36" s="16"/>
      <c r="E36" s="17"/>
      <c r="F36" s="18"/>
      <c r="G36" s="16"/>
      <c r="H36" s="16"/>
    </row>
    <row r="37" s="3" customFormat="1" ht="169" customHeight="1" spans="1:8">
      <c r="A37" s="19">
        <v>1</v>
      </c>
      <c r="B37" s="19" t="s">
        <v>52</v>
      </c>
      <c r="C37" s="25" t="str">
        <f>_xlfn.DISPIMG("ID_8B060924646842169CC56281123CA8C4",1)</f>
        <v>=DISPIMG("ID_8B060924646842169CC56281123CA8C4",1)</v>
      </c>
      <c r="D37" s="20" t="s">
        <v>53</v>
      </c>
      <c r="E37" s="29" t="s">
        <v>54</v>
      </c>
      <c r="F37" s="19" t="s">
        <v>55</v>
      </c>
      <c r="G37" s="24">
        <v>2</v>
      </c>
      <c r="H37" s="24" t="s">
        <v>27</v>
      </c>
    </row>
    <row r="38" s="3" customFormat="1" ht="187" customHeight="1" spans="1:8">
      <c r="A38" s="19">
        <v>2</v>
      </c>
      <c r="B38" s="19" t="s">
        <v>25</v>
      </c>
      <c r="C38" s="27" t="str">
        <f>_xlfn.DISPIMG("ID_92B466CD78464B5281ACC73C131FBE12",1)</f>
        <v>=DISPIMG("ID_92B466CD78464B5281ACC73C131FBE12",1)</v>
      </c>
      <c r="D38" s="20" t="s">
        <v>39</v>
      </c>
      <c r="E38" s="22" t="s">
        <v>22</v>
      </c>
      <c r="F38" s="23" t="s">
        <v>14</v>
      </c>
      <c r="G38" s="24">
        <v>1</v>
      </c>
      <c r="H38" s="24" t="s">
        <v>27</v>
      </c>
    </row>
    <row r="39" s="1" customFormat="1" ht="30" customHeight="1" spans="1:8">
      <c r="A39" s="16" t="s">
        <v>67</v>
      </c>
      <c r="B39" s="16"/>
      <c r="C39" s="16"/>
      <c r="D39" s="16"/>
      <c r="E39" s="17"/>
      <c r="F39" s="18"/>
      <c r="G39" s="16"/>
      <c r="H39" s="16"/>
    </row>
    <row r="40" s="3" customFormat="1" ht="205" customHeight="1" spans="1:8">
      <c r="A40" s="19">
        <v>1</v>
      </c>
      <c r="B40" s="19" t="s">
        <v>45</v>
      </c>
      <c r="C40" s="25" t="str">
        <f>_xlfn.DISPIMG("ID_6E885EAEE9E24F66AFE196510BA9AD84",1)</f>
        <v>=DISPIMG("ID_6E885EAEE9E24F66AFE196510BA9AD84",1)</v>
      </c>
      <c r="D40" s="20" t="s">
        <v>46</v>
      </c>
      <c r="E40" s="22" t="s">
        <v>31</v>
      </c>
      <c r="F40" s="23" t="s">
        <v>14</v>
      </c>
      <c r="G40" s="24">
        <v>1</v>
      </c>
      <c r="H40" s="24" t="s">
        <v>15</v>
      </c>
    </row>
    <row r="41" s="3" customFormat="1" ht="182" customHeight="1" spans="1:8">
      <c r="A41" s="19">
        <v>2</v>
      </c>
      <c r="B41" s="19" t="s">
        <v>47</v>
      </c>
      <c r="C41" s="25" t="str">
        <f>_xlfn.DISPIMG("ID_DE0617190BB748EB8387B864C46234D2",1)</f>
        <v>=DISPIMG("ID_DE0617190BB748EB8387B864C46234D2",1)</v>
      </c>
      <c r="D41" s="20" t="s">
        <v>17</v>
      </c>
      <c r="E41" s="29" t="s">
        <v>36</v>
      </c>
      <c r="F41" s="19" t="s">
        <v>34</v>
      </c>
      <c r="G41" s="24">
        <v>1</v>
      </c>
      <c r="H41" s="24" t="s">
        <v>15</v>
      </c>
    </row>
    <row r="42" s="1" customFormat="1" ht="30" customHeight="1" spans="1:8">
      <c r="A42" s="16" t="s">
        <v>68</v>
      </c>
      <c r="B42" s="16"/>
      <c r="C42" s="16"/>
      <c r="D42" s="16"/>
      <c r="E42" s="17"/>
      <c r="F42" s="18"/>
      <c r="G42" s="16"/>
      <c r="H42" s="16"/>
    </row>
    <row r="43" s="3" customFormat="1" ht="226" customHeight="1" spans="1:8">
      <c r="A43" s="19">
        <v>1</v>
      </c>
      <c r="B43" s="19" t="s">
        <v>45</v>
      </c>
      <c r="C43" s="25" t="str">
        <f>_xlfn.DISPIMG("ID_76DA93734E8E46E681E29B585ECB3D76",1)</f>
        <v>=DISPIMG("ID_76DA93734E8E46E681E29B585ECB3D76",1)</v>
      </c>
      <c r="D43" s="20" t="s">
        <v>51</v>
      </c>
      <c r="E43" s="22" t="s">
        <v>31</v>
      </c>
      <c r="F43" s="23" t="s">
        <v>14</v>
      </c>
      <c r="G43" s="24">
        <v>1</v>
      </c>
      <c r="H43" s="24" t="s">
        <v>15</v>
      </c>
    </row>
    <row r="44" s="3" customFormat="1" ht="188" customHeight="1" spans="1:8">
      <c r="A44" s="19">
        <v>2</v>
      </c>
      <c r="B44" s="19" t="s">
        <v>47</v>
      </c>
      <c r="C44" s="25" t="str">
        <f>_xlfn.DISPIMG("ID_7DB87C4EFEDD49D6AB480622D7D5E799",1)</f>
        <v>=DISPIMG("ID_7DB87C4EFEDD49D6AB480622D7D5E799",1)</v>
      </c>
      <c r="D44" s="20" t="s">
        <v>17</v>
      </c>
      <c r="E44" s="29" t="s">
        <v>36</v>
      </c>
      <c r="F44" s="19" t="s">
        <v>34</v>
      </c>
      <c r="G44" s="24">
        <v>1</v>
      </c>
      <c r="H44" s="24" t="s">
        <v>15</v>
      </c>
    </row>
    <row r="45" s="3" customFormat="1" ht="126" customHeight="1" spans="1:8">
      <c r="A45" s="19">
        <v>3</v>
      </c>
      <c r="B45" s="19" t="s">
        <v>69</v>
      </c>
      <c r="C45" s="31" t="str">
        <f>_xlfn.DISPIMG("ID_95984425C3DC4CC5A37829B791EFFE3F",1)</f>
        <v>=DISPIMG("ID_95984425C3DC4CC5A37829B791EFFE3F",1)</v>
      </c>
      <c r="D45" s="20" t="s">
        <v>70</v>
      </c>
      <c r="E45" s="29" t="s">
        <v>71</v>
      </c>
      <c r="F45" s="19" t="s">
        <v>72</v>
      </c>
      <c r="G45" s="24">
        <v>1</v>
      </c>
      <c r="H45" s="24" t="s">
        <v>15</v>
      </c>
    </row>
    <row r="46" s="1" customFormat="1" ht="30" customHeight="1" spans="1:8">
      <c r="A46" s="16" t="s">
        <v>73</v>
      </c>
      <c r="B46" s="16"/>
      <c r="C46" s="16"/>
      <c r="D46" s="16"/>
      <c r="E46" s="17"/>
      <c r="F46" s="18"/>
      <c r="G46" s="16"/>
      <c r="H46" s="16"/>
    </row>
    <row r="47" s="3" customFormat="1" ht="118" customHeight="1" spans="1:8">
      <c r="A47" s="19">
        <v>1</v>
      </c>
      <c r="B47" s="19" t="s">
        <v>74</v>
      </c>
      <c r="C47" s="32" t="str">
        <f>_xlfn.DISPIMG("ID_E960A1EA4D9642A0A0F75C11529FC9D5",1)</f>
        <v>=DISPIMG("ID_E960A1EA4D9642A0A0F75C11529FC9D5",1)</v>
      </c>
      <c r="D47" s="20" t="s">
        <v>75</v>
      </c>
      <c r="E47" s="29" t="s">
        <v>76</v>
      </c>
      <c r="F47" s="33" t="s">
        <v>23</v>
      </c>
      <c r="G47" s="24">
        <v>34</v>
      </c>
      <c r="H47" s="24" t="s">
        <v>27</v>
      </c>
    </row>
    <row r="48" s="1" customFormat="1" ht="30" customHeight="1" spans="1:8">
      <c r="A48" s="16" t="s">
        <v>77</v>
      </c>
      <c r="B48" s="16"/>
      <c r="C48" s="16"/>
      <c r="D48" s="16"/>
      <c r="E48" s="17"/>
      <c r="F48" s="18"/>
      <c r="G48" s="16"/>
      <c r="H48" s="16"/>
    </row>
    <row r="49" s="3" customFormat="1" ht="221" customHeight="1" spans="1:8">
      <c r="A49" s="19">
        <v>1</v>
      </c>
      <c r="B49" s="19" t="s">
        <v>45</v>
      </c>
      <c r="C49" s="25" t="str">
        <f>_xlfn.DISPIMG("ID_189824349B6E41E5BAD25D8D1571DF3D",1)</f>
        <v>=DISPIMG("ID_189824349B6E41E5BAD25D8D1571DF3D",1)</v>
      </c>
      <c r="D49" s="20" t="s">
        <v>51</v>
      </c>
      <c r="E49" s="22" t="s">
        <v>78</v>
      </c>
      <c r="F49" s="23" t="s">
        <v>14</v>
      </c>
      <c r="G49" s="24">
        <v>1</v>
      </c>
      <c r="H49" s="24" t="s">
        <v>15</v>
      </c>
    </row>
    <row r="50" s="3" customFormat="1" ht="183" customHeight="1" spans="1:8">
      <c r="A50" s="19">
        <v>2</v>
      </c>
      <c r="B50" s="19" t="s">
        <v>47</v>
      </c>
      <c r="C50" s="25" t="str">
        <f>_xlfn.DISPIMG("ID_12C7F4CA25B742609F797F4A62F9AE39",1)</f>
        <v>=DISPIMG("ID_12C7F4CA25B742609F797F4A62F9AE39",1)</v>
      </c>
      <c r="D50" s="20" t="s">
        <v>17</v>
      </c>
      <c r="E50" s="29" t="s">
        <v>36</v>
      </c>
      <c r="F50" s="19" t="s">
        <v>34</v>
      </c>
      <c r="G50" s="24">
        <v>1</v>
      </c>
      <c r="H50" s="24" t="s">
        <v>15</v>
      </c>
    </row>
    <row r="51" s="3" customFormat="1" ht="164" customHeight="1" spans="1:8">
      <c r="A51" s="19">
        <v>3</v>
      </c>
      <c r="B51" s="19" t="s">
        <v>52</v>
      </c>
      <c r="C51" s="25" t="str">
        <f>_xlfn.DISPIMG("ID_6530613AE59343419DA04A7D377AA5B3",1)</f>
        <v>=DISPIMG("ID_6530613AE59343419DA04A7D377AA5B3",1)</v>
      </c>
      <c r="D51" s="20" t="s">
        <v>53</v>
      </c>
      <c r="E51" s="29" t="s">
        <v>54</v>
      </c>
      <c r="F51" s="19" t="s">
        <v>55</v>
      </c>
      <c r="G51" s="24">
        <v>1</v>
      </c>
      <c r="H51" s="24" t="s">
        <v>27</v>
      </c>
    </row>
    <row r="52" s="1" customFormat="1" ht="30" customHeight="1" spans="1:8">
      <c r="A52" s="16" t="s">
        <v>79</v>
      </c>
      <c r="B52" s="16"/>
      <c r="C52" s="16"/>
      <c r="D52" s="16"/>
      <c r="E52" s="17"/>
      <c r="F52" s="18"/>
      <c r="G52" s="16"/>
      <c r="H52" s="16"/>
    </row>
    <row r="53" s="3" customFormat="1" ht="206" customHeight="1" spans="1:8">
      <c r="A53" s="19">
        <v>1</v>
      </c>
      <c r="B53" s="19" t="s">
        <v>11</v>
      </c>
      <c r="C53" s="25" t="str">
        <f>_xlfn.DISPIMG("ID_B448C0656F7E43A59EE837A91478DEF9",1)</f>
        <v>=DISPIMG("ID_B448C0656F7E43A59EE837A91478DEF9",1)</v>
      </c>
      <c r="D53" s="20" t="s">
        <v>80</v>
      </c>
      <c r="E53" s="22" t="s">
        <v>13</v>
      </c>
      <c r="F53" s="23" t="s">
        <v>14</v>
      </c>
      <c r="G53" s="24">
        <v>3</v>
      </c>
      <c r="H53" s="24" t="s">
        <v>15</v>
      </c>
    </row>
    <row r="54" s="3" customFormat="1" ht="179" customHeight="1" spans="1:8">
      <c r="A54" s="19">
        <v>2</v>
      </c>
      <c r="B54" s="19" t="s">
        <v>47</v>
      </c>
      <c r="C54" s="25" t="str">
        <f>_xlfn.DISPIMG("ID_E8DE530A687B48959703A18D42FD23BC",1)</f>
        <v>=DISPIMG("ID_E8DE530A687B48959703A18D42FD23BC",1)</v>
      </c>
      <c r="D54" s="20" t="s">
        <v>17</v>
      </c>
      <c r="E54" s="29" t="s">
        <v>36</v>
      </c>
      <c r="F54" s="19" t="s">
        <v>34</v>
      </c>
      <c r="G54" s="24">
        <v>36</v>
      </c>
      <c r="H54" s="24" t="s">
        <v>15</v>
      </c>
    </row>
    <row r="55" s="3" customFormat="1" ht="178" customHeight="1" spans="1:8">
      <c r="A55" s="19">
        <v>3</v>
      </c>
      <c r="B55" s="19" t="s">
        <v>25</v>
      </c>
      <c r="C55" s="27" t="str">
        <f>_xlfn.DISPIMG("ID_D929735FE03743C6BBB92642993DDF66",1)</f>
        <v>=DISPIMG("ID_D929735FE03743C6BBB92642993DDF66",1)</v>
      </c>
      <c r="D55" s="20" t="s">
        <v>39</v>
      </c>
      <c r="E55" s="22" t="s">
        <v>22</v>
      </c>
      <c r="F55" s="23" t="s">
        <v>14</v>
      </c>
      <c r="G55" s="24">
        <v>4</v>
      </c>
      <c r="H55" s="24" t="s">
        <v>27</v>
      </c>
    </row>
    <row r="56" s="1" customFormat="1" ht="30" customHeight="1" spans="1:8">
      <c r="A56" s="13" t="s">
        <v>81</v>
      </c>
      <c r="B56" s="13"/>
      <c r="C56" s="13"/>
      <c r="D56" s="13"/>
      <c r="E56" s="14"/>
      <c r="F56" s="15"/>
      <c r="G56" s="13"/>
      <c r="H56" s="13"/>
    </row>
    <row r="57" s="1" customFormat="1" ht="30" customHeight="1" spans="1:8">
      <c r="A57" s="16" t="s">
        <v>82</v>
      </c>
      <c r="B57" s="16"/>
      <c r="C57" s="16"/>
      <c r="D57" s="16"/>
      <c r="E57" s="17"/>
      <c r="F57" s="18"/>
      <c r="G57" s="16"/>
      <c r="H57" s="16"/>
    </row>
    <row r="58" s="3" customFormat="1" ht="179" customHeight="1" spans="1:8">
      <c r="A58" s="19">
        <v>1</v>
      </c>
      <c r="B58" s="19" t="s">
        <v>83</v>
      </c>
      <c r="C58" s="25" t="str">
        <f>_xlfn.DISPIMG("ID_977E9CB4072D471588C31274FAEA4A61",1)</f>
        <v>=DISPIMG("ID_977E9CB4072D471588C31274FAEA4A61",1)</v>
      </c>
      <c r="D58" s="20" t="s">
        <v>84</v>
      </c>
      <c r="E58" s="22" t="s">
        <v>22</v>
      </c>
      <c r="F58" s="23" t="s">
        <v>23</v>
      </c>
      <c r="G58" s="24">
        <v>3</v>
      </c>
      <c r="H58" s="24" t="s">
        <v>15</v>
      </c>
    </row>
    <row r="59" s="2" customFormat="1" ht="165" customHeight="1" spans="1:8">
      <c r="A59" s="19">
        <v>2</v>
      </c>
      <c r="B59" s="19" t="s">
        <v>85</v>
      </c>
      <c r="C59" s="21" t="str">
        <f>_xlfn.DISPIMG("ID_6AD3A92CE75E4E09975F091589B1584F",1)</f>
        <v>=DISPIMG("ID_6AD3A92CE75E4E09975F091589B1584F",1)</v>
      </c>
      <c r="D59" s="20" t="s">
        <v>17</v>
      </c>
      <c r="E59" s="22" t="s">
        <v>18</v>
      </c>
      <c r="F59" s="23" t="s">
        <v>19</v>
      </c>
      <c r="G59" s="24">
        <v>6</v>
      </c>
      <c r="H59" s="24" t="s">
        <v>15</v>
      </c>
    </row>
    <row r="60" s="3" customFormat="1" ht="167" customHeight="1" spans="1:8">
      <c r="A60" s="19">
        <v>3</v>
      </c>
      <c r="B60" s="19" t="s">
        <v>20</v>
      </c>
      <c r="C60" s="25" t="str">
        <f>_xlfn.DISPIMG("ID_BAA50837272E4249AE86C69F7F4FD982",1)</f>
        <v>=DISPIMG("ID_BAA50837272E4249AE86C69F7F4FD982",1)</v>
      </c>
      <c r="D60" s="20" t="s">
        <v>86</v>
      </c>
      <c r="E60" s="22" t="s">
        <v>22</v>
      </c>
      <c r="F60" s="23" t="s">
        <v>23</v>
      </c>
      <c r="G60" s="24">
        <v>24</v>
      </c>
      <c r="H60" s="24" t="s">
        <v>15</v>
      </c>
    </row>
    <row r="61" s="3" customFormat="1" ht="150" customHeight="1" spans="1:8">
      <c r="A61" s="19">
        <v>4</v>
      </c>
      <c r="B61" s="19" t="s">
        <v>24</v>
      </c>
      <c r="C61" s="26" t="str">
        <f>_xlfn.DISPIMG("ID_EBCE3C6EEAEA48F2875E52D5B13BBEA8",1)</f>
        <v>=DISPIMG("ID_EBCE3C6EEAEA48F2875E52D5B13BBEA8",1)</v>
      </c>
      <c r="D61" s="20" t="s">
        <v>17</v>
      </c>
      <c r="E61" s="22" t="s">
        <v>18</v>
      </c>
      <c r="F61" s="23" t="s">
        <v>19</v>
      </c>
      <c r="G61" s="24">
        <v>48</v>
      </c>
      <c r="H61" s="24" t="s">
        <v>15</v>
      </c>
    </row>
    <row r="62" s="3" customFormat="1" ht="172" customHeight="1" spans="1:8">
      <c r="A62" s="19">
        <v>5</v>
      </c>
      <c r="B62" s="19" t="s">
        <v>25</v>
      </c>
      <c r="C62" s="27" t="str">
        <f>_xlfn.DISPIMG("ID_7EACFCEEEA1D4369A2DB6307F9157B62",1)</f>
        <v>=DISPIMG("ID_7EACFCEEEA1D4369A2DB6307F9157B62",1)</v>
      </c>
      <c r="D62" s="20" t="s">
        <v>26</v>
      </c>
      <c r="E62" s="22" t="s">
        <v>22</v>
      </c>
      <c r="F62" s="23" t="s">
        <v>14</v>
      </c>
      <c r="G62" s="24">
        <v>1</v>
      </c>
      <c r="H62" s="24" t="s">
        <v>27</v>
      </c>
    </row>
    <row r="63" s="3" customFormat="1" ht="72" customHeight="1" spans="1:8">
      <c r="A63" s="19">
        <v>5</v>
      </c>
      <c r="B63" s="19" t="s">
        <v>87</v>
      </c>
      <c r="C63" s="27" t="str">
        <f>_xlfn.DISPIMG("ID_E3D456EF0A5B46AB82A10543220F3099",1)</f>
        <v>=DISPIMG("ID_E3D456EF0A5B46AB82A10543220F3099",1)</v>
      </c>
      <c r="D63" s="20" t="s">
        <v>88</v>
      </c>
      <c r="E63" s="29" t="s">
        <v>89</v>
      </c>
      <c r="F63" s="23" t="s">
        <v>23</v>
      </c>
      <c r="G63" s="24">
        <v>1</v>
      </c>
      <c r="H63" s="24" t="s">
        <v>27</v>
      </c>
    </row>
    <row r="64" s="1" customFormat="1" ht="30" customHeight="1" spans="1:8">
      <c r="A64" s="16" t="s">
        <v>90</v>
      </c>
      <c r="B64" s="16"/>
      <c r="C64" s="16"/>
      <c r="D64" s="16"/>
      <c r="E64" s="17"/>
      <c r="F64" s="18"/>
      <c r="G64" s="16"/>
      <c r="H64" s="16"/>
    </row>
    <row r="65" s="3" customFormat="1" ht="132" customHeight="1" spans="1:8">
      <c r="A65" s="19">
        <v>1</v>
      </c>
      <c r="B65" s="19" t="s">
        <v>91</v>
      </c>
      <c r="C65" s="25" t="str">
        <f>_xlfn.DISPIMG("ID_B875157C56674E38A58EE59ECE8E69F4",1)</f>
        <v>=DISPIMG("ID_B875157C56674E38A58EE59ECE8E69F4",1)</v>
      </c>
      <c r="D65" s="20" t="s">
        <v>92</v>
      </c>
      <c r="E65" s="29" t="s">
        <v>93</v>
      </c>
      <c r="F65" s="19" t="s">
        <v>55</v>
      </c>
      <c r="G65" s="24">
        <v>3</v>
      </c>
      <c r="H65" s="24" t="s">
        <v>94</v>
      </c>
    </row>
    <row r="66" s="3" customFormat="1" ht="207" customHeight="1" spans="1:8">
      <c r="A66" s="19">
        <v>2</v>
      </c>
      <c r="B66" s="19" t="s">
        <v>47</v>
      </c>
      <c r="C66" s="26" t="str">
        <f>_xlfn.DISPIMG("ID_B3FABB777AB5447D88B8C73DB37D68F1",1)</f>
        <v>=DISPIMG("ID_B3FABB777AB5447D88B8C73DB37D68F1",1)</v>
      </c>
      <c r="D66" s="20" t="s">
        <v>17</v>
      </c>
      <c r="E66" s="22" t="s">
        <v>95</v>
      </c>
      <c r="F66" s="19" t="s">
        <v>34</v>
      </c>
      <c r="G66" s="24">
        <v>3</v>
      </c>
      <c r="H66" s="24" t="s">
        <v>15</v>
      </c>
    </row>
    <row r="67" s="1" customFormat="1" ht="30" customHeight="1" spans="1:8">
      <c r="A67" s="16" t="s">
        <v>96</v>
      </c>
      <c r="B67" s="16"/>
      <c r="C67" s="16"/>
      <c r="D67" s="16"/>
      <c r="E67" s="17"/>
      <c r="F67" s="18"/>
      <c r="G67" s="16"/>
      <c r="H67" s="16"/>
    </row>
    <row r="68" s="3" customFormat="1" ht="157" customHeight="1" spans="1:8">
      <c r="A68" s="19">
        <v>1</v>
      </c>
      <c r="B68" s="19" t="s">
        <v>97</v>
      </c>
      <c r="C68" s="25" t="str">
        <f>_xlfn.DISPIMG("ID_8C2D3F4428EC426EABADEB3B0DD2642B",1)</f>
        <v>=DISPIMG("ID_8C2D3F4428EC426EABADEB3B0DD2642B",1)</v>
      </c>
      <c r="D68" s="20" t="s">
        <v>17</v>
      </c>
      <c r="E68" s="22" t="s">
        <v>98</v>
      </c>
      <c r="F68" s="34" t="s">
        <v>99</v>
      </c>
      <c r="G68" s="24">
        <v>2</v>
      </c>
      <c r="H68" s="24" t="s">
        <v>15</v>
      </c>
    </row>
    <row r="69" s="3" customFormat="1" ht="150" customHeight="1" spans="1:8">
      <c r="A69" s="19">
        <v>2</v>
      </c>
      <c r="B69" s="19" t="s">
        <v>100</v>
      </c>
      <c r="C69" s="25" t="str">
        <f>_xlfn.DISPIMG("ID_94D66BE5A2ED434DA9D2C8DCBD54703F",1)</f>
        <v>=DISPIMG("ID_94D66BE5A2ED434DA9D2C8DCBD54703F",1)</v>
      </c>
      <c r="D69" s="20" t="s">
        <v>17</v>
      </c>
      <c r="E69" s="22" t="s">
        <v>98</v>
      </c>
      <c r="F69" s="34" t="s">
        <v>99</v>
      </c>
      <c r="G69" s="24">
        <v>2</v>
      </c>
      <c r="H69" s="24" t="s">
        <v>15</v>
      </c>
    </row>
    <row r="70" s="3" customFormat="1" ht="174" customHeight="1" spans="1:8">
      <c r="A70" s="19">
        <v>3</v>
      </c>
      <c r="B70" s="20" t="s">
        <v>62</v>
      </c>
      <c r="C70" s="25" t="str">
        <f>_xlfn.DISPIMG("ID_EC008AC5C30548C5B62D6DE1AE1280F1",1)</f>
        <v>=DISPIMG("ID_EC008AC5C30548C5B62D6DE1AE1280F1",1)</v>
      </c>
      <c r="D70" s="20" t="s">
        <v>101</v>
      </c>
      <c r="E70" s="22" t="s">
        <v>22</v>
      </c>
      <c r="F70" s="23" t="s">
        <v>14</v>
      </c>
      <c r="G70" s="24">
        <v>3</v>
      </c>
      <c r="H70" s="24" t="s">
        <v>15</v>
      </c>
    </row>
    <row r="71" s="3" customFormat="1" ht="183" customHeight="1" spans="1:8">
      <c r="A71" s="19">
        <v>3</v>
      </c>
      <c r="B71" s="20" t="s">
        <v>102</v>
      </c>
      <c r="C71" s="25" t="str">
        <f>_xlfn.DISPIMG("ID_50B5578EAF3348E0AC8F399AC02F9E85",1)</f>
        <v>=DISPIMG("ID_50B5578EAF3348E0AC8F399AC02F9E85",1)</v>
      </c>
      <c r="D71" s="20" t="s">
        <v>103</v>
      </c>
      <c r="E71" s="22" t="s">
        <v>104</v>
      </c>
      <c r="F71" s="23" t="s">
        <v>14</v>
      </c>
      <c r="G71" s="24">
        <v>2</v>
      </c>
      <c r="H71" s="24" t="s">
        <v>15</v>
      </c>
    </row>
    <row r="72" s="3" customFormat="1" ht="180" customHeight="1" spans="1:8">
      <c r="A72" s="19">
        <v>4</v>
      </c>
      <c r="B72" s="19" t="s">
        <v>25</v>
      </c>
      <c r="C72" s="27" t="str">
        <f>_xlfn.DISPIMG("ID_DF922B66DD4F42588F7BD5D03A5BBB0A",1)</f>
        <v>=DISPIMG("ID_DF922B66DD4F42588F7BD5D03A5BBB0A",1)</v>
      </c>
      <c r="D72" s="20" t="s">
        <v>39</v>
      </c>
      <c r="E72" s="22" t="s">
        <v>22</v>
      </c>
      <c r="F72" s="23" t="s">
        <v>14</v>
      </c>
      <c r="G72" s="24">
        <v>1</v>
      </c>
      <c r="H72" s="24" t="s">
        <v>27</v>
      </c>
    </row>
    <row r="73" s="1" customFormat="1" ht="30" customHeight="1" spans="1:8">
      <c r="A73" s="16" t="s">
        <v>105</v>
      </c>
      <c r="B73" s="16"/>
      <c r="C73" s="16"/>
      <c r="D73" s="16"/>
      <c r="E73" s="17"/>
      <c r="F73" s="18"/>
      <c r="G73" s="16"/>
      <c r="H73" s="16"/>
    </row>
    <row r="74" s="3" customFormat="1" ht="212" customHeight="1" spans="1:8">
      <c r="A74" s="19">
        <v>1</v>
      </c>
      <c r="B74" s="19" t="s">
        <v>106</v>
      </c>
      <c r="C74" s="25" t="str">
        <f>_xlfn.DISPIMG("ID_C49505E525394EA59D6996A0B2D96C72",1)</f>
        <v>=DISPIMG("ID_C49505E525394EA59D6996A0B2D96C72",1)</v>
      </c>
      <c r="D74" s="20" t="s">
        <v>107</v>
      </c>
      <c r="E74" s="22" t="s">
        <v>31</v>
      </c>
      <c r="F74" s="23" t="s">
        <v>14</v>
      </c>
      <c r="G74" s="24">
        <v>6</v>
      </c>
      <c r="H74" s="24" t="s">
        <v>15</v>
      </c>
    </row>
    <row r="75" s="3" customFormat="1" ht="198" customHeight="1" spans="1:8">
      <c r="A75" s="19">
        <v>2</v>
      </c>
      <c r="B75" s="19" t="s">
        <v>47</v>
      </c>
      <c r="C75" s="26" t="str">
        <f>_xlfn.DISPIMG("ID_3C566DA011D9438885ADB14DEBA38AF3",1)</f>
        <v>=DISPIMG("ID_3C566DA011D9438885ADB14DEBA38AF3",1)</v>
      </c>
      <c r="D75" s="20" t="s">
        <v>17</v>
      </c>
      <c r="E75" s="22" t="s">
        <v>95</v>
      </c>
      <c r="F75" s="19" t="s">
        <v>34</v>
      </c>
      <c r="G75" s="24">
        <v>6</v>
      </c>
      <c r="H75" s="24" t="s">
        <v>15</v>
      </c>
    </row>
    <row r="76" s="3" customFormat="1" ht="186" customHeight="1" spans="1:8">
      <c r="A76" s="19">
        <v>3</v>
      </c>
      <c r="B76" s="19" t="s">
        <v>108</v>
      </c>
      <c r="C76" s="26" t="str">
        <f>_xlfn.DISPIMG("ID_42E40D9FE7044B1CBA96C8D4E5AF1DEE",1)</f>
        <v>=DISPIMG("ID_42E40D9FE7044B1CBA96C8D4E5AF1DEE",1)</v>
      </c>
      <c r="D76" s="20" t="s">
        <v>109</v>
      </c>
      <c r="E76" s="22" t="s">
        <v>22</v>
      </c>
      <c r="F76" s="23" t="s">
        <v>14</v>
      </c>
      <c r="G76" s="24">
        <v>2</v>
      </c>
      <c r="H76" s="24" t="s">
        <v>27</v>
      </c>
    </row>
    <row r="77" s="3" customFormat="1" ht="181" customHeight="1" spans="1:8">
      <c r="A77" s="19">
        <v>4</v>
      </c>
      <c r="B77" s="19" t="s">
        <v>110</v>
      </c>
      <c r="C77" s="25" t="str">
        <f>_xlfn.DISPIMG("ID_D833EC12FA7E4E4AB4F5F8E6602BCAF9",1)</f>
        <v>=DISPIMG("ID_D833EC12FA7E4E4AB4F5F8E6602BCAF9",1)</v>
      </c>
      <c r="D77" s="20" t="s">
        <v>39</v>
      </c>
      <c r="E77" s="22" t="s">
        <v>22</v>
      </c>
      <c r="F77" s="23" t="s">
        <v>14</v>
      </c>
      <c r="G77" s="24">
        <v>2</v>
      </c>
      <c r="H77" s="24" t="s">
        <v>27</v>
      </c>
    </row>
    <row r="78" s="3" customFormat="1" ht="172" customHeight="1" spans="1:8">
      <c r="A78" s="19">
        <v>5</v>
      </c>
      <c r="B78" s="19" t="s">
        <v>25</v>
      </c>
      <c r="C78" s="27" t="str">
        <f>_xlfn.DISPIMG("ID_04E616F1827D450DB4A9825264126536",1)</f>
        <v>=DISPIMG("ID_04E616F1827D450DB4A9825264126536",1)</v>
      </c>
      <c r="D78" s="20" t="s">
        <v>39</v>
      </c>
      <c r="E78" s="22" t="s">
        <v>22</v>
      </c>
      <c r="F78" s="23" t="s">
        <v>14</v>
      </c>
      <c r="G78" s="24">
        <v>2</v>
      </c>
      <c r="H78" s="24" t="s">
        <v>27</v>
      </c>
    </row>
    <row r="79" s="1" customFormat="1" ht="30" customHeight="1" spans="1:8">
      <c r="A79" s="16" t="s">
        <v>111</v>
      </c>
      <c r="B79" s="16"/>
      <c r="C79" s="16"/>
      <c r="D79" s="16"/>
      <c r="E79" s="17"/>
      <c r="F79" s="18"/>
      <c r="G79" s="16"/>
      <c r="H79" s="16"/>
    </row>
    <row r="80" s="3" customFormat="1" ht="155" customHeight="1" spans="1:8">
      <c r="A80" s="19">
        <v>1</v>
      </c>
      <c r="B80" s="19" t="s">
        <v>112</v>
      </c>
      <c r="C80" s="27" t="str">
        <f>_xlfn.DISPIMG("ID_296254F5614546F5A03D35CA2AED33E6",1)</f>
        <v>=DISPIMG("ID_296254F5614546F5A03D35CA2AED33E6",1)</v>
      </c>
      <c r="D80" s="20" t="s">
        <v>41</v>
      </c>
      <c r="E80" s="22" t="s">
        <v>22</v>
      </c>
      <c r="F80" s="23" t="s">
        <v>23</v>
      </c>
      <c r="G80" s="24">
        <v>1</v>
      </c>
      <c r="H80" s="24" t="s">
        <v>15</v>
      </c>
    </row>
    <row r="81" s="3" customFormat="1" ht="174" customHeight="1" spans="1:8">
      <c r="A81" s="19">
        <v>2</v>
      </c>
      <c r="B81" s="19" t="s">
        <v>113</v>
      </c>
      <c r="C81" s="27" t="str">
        <f>_xlfn.DISPIMG("ID_CC6268A082CA44BCAF10CC6CD1DB3D29",1)</f>
        <v>=DISPIMG("ID_CC6268A082CA44BCAF10CC6CD1DB3D29",1)</v>
      </c>
      <c r="D81" s="20" t="s">
        <v>49</v>
      </c>
      <c r="E81" s="22" t="s">
        <v>22</v>
      </c>
      <c r="F81" s="23" t="s">
        <v>23</v>
      </c>
      <c r="G81" s="24">
        <v>2</v>
      </c>
      <c r="H81" s="24" t="s">
        <v>15</v>
      </c>
    </row>
    <row r="82" s="3" customFormat="1" ht="157" customHeight="1" spans="1:8">
      <c r="A82" s="19">
        <v>3</v>
      </c>
      <c r="B82" s="20" t="s">
        <v>42</v>
      </c>
      <c r="C82" s="25" t="str">
        <f>_xlfn.DISPIMG("ID_F92428E270DC4B8198ECA20B800F6704",1)</f>
        <v>=DISPIMG("ID_F92428E270DC4B8198ECA20B800F6704",1)</v>
      </c>
      <c r="D82" s="20" t="s">
        <v>43</v>
      </c>
      <c r="E82" s="22" t="s">
        <v>22</v>
      </c>
      <c r="F82" s="23" t="s">
        <v>23</v>
      </c>
      <c r="G82" s="24">
        <v>3</v>
      </c>
      <c r="H82" s="24" t="s">
        <v>27</v>
      </c>
    </row>
    <row r="83" s="3" customFormat="1" ht="157" customHeight="1" spans="1:8">
      <c r="A83" s="19">
        <v>4</v>
      </c>
      <c r="B83" s="20" t="s">
        <v>114</v>
      </c>
      <c r="C83" s="25" t="str">
        <f>_xlfn.DISPIMG("ID_F44099BA447E488A9752D25CAA14F295",1)</f>
        <v>=DISPIMG("ID_F44099BA447E488A9752D25CAA14F295",1)</v>
      </c>
      <c r="D83" s="20" t="s">
        <v>115</v>
      </c>
      <c r="E83" s="22" t="s">
        <v>22</v>
      </c>
      <c r="F83" s="23" t="s">
        <v>23</v>
      </c>
      <c r="G83" s="24">
        <v>2</v>
      </c>
      <c r="H83" s="24" t="s">
        <v>15</v>
      </c>
    </row>
    <row r="84" s="3" customFormat="1" ht="152" customHeight="1" spans="1:8">
      <c r="A84" s="19">
        <v>5</v>
      </c>
      <c r="B84" s="20" t="s">
        <v>116</v>
      </c>
      <c r="C84" s="26" t="str">
        <f>_xlfn.DISPIMG("ID_F552D51391DD4C499DDDFC3775899EFC",1)</f>
        <v>=DISPIMG("ID_F552D51391DD4C499DDDFC3775899EFC",1)</v>
      </c>
      <c r="D84" s="20" t="s">
        <v>17</v>
      </c>
      <c r="E84" s="22" t="s">
        <v>18</v>
      </c>
      <c r="F84" s="23" t="s">
        <v>19</v>
      </c>
      <c r="G84" s="24">
        <v>2</v>
      </c>
      <c r="H84" s="24" t="s">
        <v>15</v>
      </c>
    </row>
    <row r="85" s="3" customFormat="1" ht="142" customHeight="1" spans="1:8">
      <c r="A85" s="19">
        <v>6</v>
      </c>
      <c r="B85" s="19" t="s">
        <v>37</v>
      </c>
      <c r="C85" s="27" t="str">
        <f>_xlfn.DISPIMG("ID_83DCD0E5DA5D4B78AACAEA5CC671ABBB",1)</f>
        <v>=DISPIMG("ID_83DCD0E5DA5D4B78AACAEA5CC671ABBB",1)</v>
      </c>
      <c r="D85" s="20" t="s">
        <v>38</v>
      </c>
      <c r="E85" s="22" t="s">
        <v>104</v>
      </c>
      <c r="F85" s="23" t="s">
        <v>23</v>
      </c>
      <c r="G85" s="24">
        <v>2</v>
      </c>
      <c r="H85" s="24" t="s">
        <v>27</v>
      </c>
    </row>
    <row r="86" s="3" customFormat="1" ht="156" customHeight="1" spans="1:8">
      <c r="A86" s="19">
        <v>7</v>
      </c>
      <c r="B86" s="19" t="s">
        <v>25</v>
      </c>
      <c r="C86" s="27" t="str">
        <f>_xlfn.DISPIMG("ID_9EC0A8E1AA1E4DDD9B0679CFAA2BCCB3",1)</f>
        <v>=DISPIMG("ID_9EC0A8E1AA1E4DDD9B0679CFAA2BCCB3",1)</v>
      </c>
      <c r="D86" s="20" t="s">
        <v>39</v>
      </c>
      <c r="E86" s="22" t="s">
        <v>104</v>
      </c>
      <c r="F86" s="23" t="s">
        <v>14</v>
      </c>
      <c r="G86" s="24">
        <v>2</v>
      </c>
      <c r="H86" s="24" t="s">
        <v>27</v>
      </c>
    </row>
    <row r="87" s="1" customFormat="1" ht="30" customHeight="1" spans="1:8">
      <c r="A87" s="16" t="s">
        <v>117</v>
      </c>
      <c r="B87" s="16"/>
      <c r="C87" s="16"/>
      <c r="D87" s="16"/>
      <c r="E87" s="17"/>
      <c r="F87" s="18"/>
      <c r="G87" s="16"/>
      <c r="H87" s="16"/>
    </row>
    <row r="88" s="3" customFormat="1" ht="111" customHeight="1" spans="1:8">
      <c r="A88" s="19">
        <v>1</v>
      </c>
      <c r="B88" s="19" t="s">
        <v>118</v>
      </c>
      <c r="C88" s="25" t="str">
        <f>_xlfn.DISPIMG("ID_696CBB14F37B458AB6305C00F4924989",1)</f>
        <v>=DISPIMG("ID_696CBB14F37B458AB6305C00F4924989",1)</v>
      </c>
      <c r="D88" s="20" t="s">
        <v>119</v>
      </c>
      <c r="E88" s="22" t="s">
        <v>120</v>
      </c>
      <c r="F88" s="19" t="s">
        <v>55</v>
      </c>
      <c r="G88" s="24">
        <v>18</v>
      </c>
      <c r="H88" s="24" t="s">
        <v>27</v>
      </c>
    </row>
    <row r="89" s="1" customFormat="1" ht="30" customHeight="1" spans="1:8">
      <c r="A89" s="13" t="s">
        <v>121</v>
      </c>
      <c r="B89" s="13"/>
      <c r="C89" s="13"/>
      <c r="D89" s="13"/>
      <c r="E89" s="14"/>
      <c r="F89" s="15"/>
      <c r="G89" s="13"/>
      <c r="H89" s="13"/>
    </row>
    <row r="90" s="1" customFormat="1" ht="30" customHeight="1" spans="1:8">
      <c r="A90" s="16" t="s">
        <v>122</v>
      </c>
      <c r="B90" s="16"/>
      <c r="C90" s="16"/>
      <c r="D90" s="16"/>
      <c r="E90" s="17"/>
      <c r="F90" s="18"/>
      <c r="G90" s="16"/>
      <c r="H90" s="16"/>
    </row>
    <row r="91" s="3" customFormat="1" ht="212" customHeight="1" spans="1:8">
      <c r="A91" s="19">
        <v>1</v>
      </c>
      <c r="B91" s="19" t="s">
        <v>45</v>
      </c>
      <c r="C91" s="25" t="str">
        <f>_xlfn.DISPIMG("ID_A768DE34C38B4C079A30251E7092485F",1)</f>
        <v>=DISPIMG("ID_A768DE34C38B4C079A30251E7092485F",1)</v>
      </c>
      <c r="D91" s="20" t="s">
        <v>51</v>
      </c>
      <c r="E91" s="22" t="s">
        <v>31</v>
      </c>
      <c r="F91" s="23" t="s">
        <v>14</v>
      </c>
      <c r="G91" s="24">
        <v>2</v>
      </c>
      <c r="H91" s="24" t="s">
        <v>15</v>
      </c>
    </row>
    <row r="92" s="3" customFormat="1" ht="145" customHeight="1" spans="1:8">
      <c r="A92" s="19">
        <v>2</v>
      </c>
      <c r="B92" s="19" t="s">
        <v>47</v>
      </c>
      <c r="C92" s="25" t="str">
        <f>_xlfn.DISPIMG("ID_4177E1A76B7542F4BB4C380070DB3E14",1)</f>
        <v>=DISPIMG("ID_4177E1A76B7542F4BB4C380070DB3E14",1)</v>
      </c>
      <c r="D92" s="20" t="s">
        <v>17</v>
      </c>
      <c r="E92" s="29" t="s">
        <v>36</v>
      </c>
      <c r="F92" s="19" t="s">
        <v>34</v>
      </c>
      <c r="G92" s="24">
        <v>2</v>
      </c>
      <c r="H92" s="24" t="s">
        <v>15</v>
      </c>
    </row>
    <row r="93" s="1" customFormat="1" ht="30" customHeight="1" spans="1:8">
      <c r="A93" s="16" t="s">
        <v>123</v>
      </c>
      <c r="B93" s="16"/>
      <c r="C93" s="16"/>
      <c r="D93" s="16"/>
      <c r="E93" s="17"/>
      <c r="F93" s="18"/>
      <c r="G93" s="16"/>
      <c r="H93" s="16"/>
    </row>
    <row r="94" s="3" customFormat="1" ht="137" customHeight="1" spans="1:8">
      <c r="A94" s="19">
        <v>1</v>
      </c>
      <c r="B94" s="19" t="s">
        <v>52</v>
      </c>
      <c r="C94" s="25" t="str">
        <f>_xlfn.DISPIMG("ID_156FED8BC3564C56B69E2DF60C30297C",1)</f>
        <v>=DISPIMG("ID_156FED8BC3564C56B69E2DF60C30297C",1)</v>
      </c>
      <c r="D94" s="20" t="s">
        <v>53</v>
      </c>
      <c r="E94" s="29" t="s">
        <v>54</v>
      </c>
      <c r="F94" s="19" t="s">
        <v>55</v>
      </c>
      <c r="G94" s="24">
        <v>20</v>
      </c>
      <c r="H94" s="24" t="s">
        <v>27</v>
      </c>
    </row>
    <row r="95" s="1" customFormat="1" ht="30" customHeight="1" spans="1:8">
      <c r="A95" s="16" t="s">
        <v>124</v>
      </c>
      <c r="B95" s="16"/>
      <c r="C95" s="16"/>
      <c r="D95" s="16"/>
      <c r="E95" s="17"/>
      <c r="F95" s="18"/>
      <c r="G95" s="16"/>
      <c r="H95" s="16"/>
    </row>
    <row r="96" s="3" customFormat="1" ht="145" customHeight="1" spans="1:8">
      <c r="A96" s="19">
        <v>1</v>
      </c>
      <c r="B96" s="19" t="s">
        <v>52</v>
      </c>
      <c r="C96" s="25" t="str">
        <f>_xlfn.DISPIMG("ID_ED6DB2F9E64E472D8B63F3F39199D945",1)</f>
        <v>=DISPIMG("ID_ED6DB2F9E64E472D8B63F3F39199D945",1)</v>
      </c>
      <c r="D96" s="20" t="s">
        <v>53</v>
      </c>
      <c r="E96" s="29" t="s">
        <v>54</v>
      </c>
      <c r="F96" s="19" t="s">
        <v>55</v>
      </c>
      <c r="G96" s="24">
        <v>5</v>
      </c>
      <c r="H96" s="24" t="s">
        <v>27</v>
      </c>
    </row>
    <row r="97" s="3" customFormat="1" ht="137" customHeight="1" spans="1:8">
      <c r="A97" s="19">
        <v>2</v>
      </c>
      <c r="B97" s="19" t="s">
        <v>56</v>
      </c>
      <c r="C97" s="30" t="str">
        <f>_xlfn.DISPIMG("ID_FB65EAF1D4154E7DAAA641F68C0FB156",1)</f>
        <v>=DISPIMG("ID_FB65EAF1D4154E7DAAA641F68C0FB156",1)</v>
      </c>
      <c r="D97" s="20" t="s">
        <v>57</v>
      </c>
      <c r="E97" s="29" t="s">
        <v>54</v>
      </c>
      <c r="F97" s="19" t="s">
        <v>55</v>
      </c>
      <c r="G97" s="24">
        <v>5</v>
      </c>
      <c r="H97" s="24" t="s">
        <v>27</v>
      </c>
    </row>
    <row r="98" s="1" customFormat="1" ht="30" customHeight="1" spans="1:8">
      <c r="A98" s="16" t="s">
        <v>125</v>
      </c>
      <c r="B98" s="16"/>
      <c r="C98" s="16"/>
      <c r="D98" s="16"/>
      <c r="E98" s="17"/>
      <c r="F98" s="18"/>
      <c r="G98" s="16"/>
      <c r="H98" s="16"/>
    </row>
    <row r="99" s="2" customFormat="1" ht="218" customHeight="1" spans="1:8">
      <c r="A99" s="19">
        <v>1</v>
      </c>
      <c r="B99" s="20" t="s">
        <v>126</v>
      </c>
      <c r="C99" s="21" t="str">
        <f>_xlfn.DISPIMG("ID_B49B1D0F806944378C7B5F4208FFA32E",1)</f>
        <v>=DISPIMG("ID_B49B1D0F806944378C7B5F4208FFA32E",1)</v>
      </c>
      <c r="D99" s="20" t="s">
        <v>51</v>
      </c>
      <c r="E99" s="22" t="s">
        <v>127</v>
      </c>
      <c r="F99" s="34" t="s">
        <v>128</v>
      </c>
      <c r="G99" s="24">
        <v>10</v>
      </c>
      <c r="H99" s="24" t="s">
        <v>15</v>
      </c>
    </row>
    <row r="100" s="2" customFormat="1" ht="210" customHeight="1" spans="1:8">
      <c r="A100" s="19">
        <v>2</v>
      </c>
      <c r="B100" s="20" t="s">
        <v>25</v>
      </c>
      <c r="C100" s="21" t="str">
        <f>_xlfn.DISPIMG("ID_FC4893D1E5D2455C93926D4F8D824CE6",1)</f>
        <v>=DISPIMG("ID_FC4893D1E5D2455C93926D4F8D824CE6",1)</v>
      </c>
      <c r="D100" s="20" t="s">
        <v>129</v>
      </c>
      <c r="E100" s="22" t="s">
        <v>127</v>
      </c>
      <c r="F100" s="34" t="s">
        <v>128</v>
      </c>
      <c r="G100" s="24">
        <v>12</v>
      </c>
      <c r="H100" s="24" t="s">
        <v>27</v>
      </c>
    </row>
    <row r="101" s="3" customFormat="1" ht="158" customHeight="1" spans="1:8">
      <c r="A101" s="19">
        <v>3</v>
      </c>
      <c r="B101" s="19" t="s">
        <v>97</v>
      </c>
      <c r="C101" s="25" t="str">
        <f>_xlfn.DISPIMG("ID_6FC4A9871B134295AFC65CC18E3621F2",1)</f>
        <v>=DISPIMG("ID_6FC4A9871B134295AFC65CC18E3621F2",1)</v>
      </c>
      <c r="D101" s="20" t="s">
        <v>17</v>
      </c>
      <c r="E101" s="22" t="s">
        <v>130</v>
      </c>
      <c r="F101" s="19" t="s">
        <v>34</v>
      </c>
      <c r="G101" s="24">
        <v>2</v>
      </c>
      <c r="H101" s="24" t="s">
        <v>15</v>
      </c>
    </row>
    <row r="102" s="3" customFormat="1" ht="138" customHeight="1" spans="1:8">
      <c r="A102" s="19">
        <v>4</v>
      </c>
      <c r="B102" s="19" t="s">
        <v>131</v>
      </c>
      <c r="C102" s="26" t="str">
        <f>_xlfn.DISPIMG("ID_675FBC9576F34B3E91692A7708637E61",1)</f>
        <v>=DISPIMG("ID_675FBC9576F34B3E91692A7708637E61",1)</v>
      </c>
      <c r="D102" s="20" t="s">
        <v>132</v>
      </c>
      <c r="E102" s="22" t="s">
        <v>133</v>
      </c>
      <c r="F102" s="34" t="s">
        <v>128</v>
      </c>
      <c r="G102" s="24">
        <v>1</v>
      </c>
      <c r="H102" s="24" t="s">
        <v>27</v>
      </c>
    </row>
  </sheetData>
  <mergeCells count="26">
    <mergeCell ref="A1:H1"/>
    <mergeCell ref="A3:H3"/>
    <mergeCell ref="A4:H4"/>
    <mergeCell ref="A10:H10"/>
    <mergeCell ref="A18:H18"/>
    <mergeCell ref="A24:H24"/>
    <mergeCell ref="A29:H29"/>
    <mergeCell ref="A33:H33"/>
    <mergeCell ref="A36:H36"/>
    <mergeCell ref="A39:H39"/>
    <mergeCell ref="A42:H42"/>
    <mergeCell ref="A46:H46"/>
    <mergeCell ref="A48:H48"/>
    <mergeCell ref="A52:H52"/>
    <mergeCell ref="A56:H56"/>
    <mergeCell ref="A57:H57"/>
    <mergeCell ref="A64:H64"/>
    <mergeCell ref="A67:H67"/>
    <mergeCell ref="A73:H73"/>
    <mergeCell ref="A79:H79"/>
    <mergeCell ref="A87:H87"/>
    <mergeCell ref="A89:H89"/>
    <mergeCell ref="A90:H90"/>
    <mergeCell ref="A93:H93"/>
    <mergeCell ref="A95:H95"/>
    <mergeCell ref="A98:H98"/>
  </mergeCells>
  <pageMargins left="0.511805555555556" right="0.432638888888889" top="0.472222222222222" bottom="0.393055555555556" header="0.5" footer="0.393055555555556"/>
  <pageSetup paperSize="9" scale="44"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寒夕</cp:lastModifiedBy>
  <dcterms:created xsi:type="dcterms:W3CDTF">2024-10-25T03:31:00Z</dcterms:created>
  <dcterms:modified xsi:type="dcterms:W3CDTF">2025-10-30T02:29:10Z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70B31D24927E4FFEB6CC9F0F1FE41351_13</vt:lpwstr>
  </property>
  <property fmtid="{D5CDD505-2E9C-101B-9397-08002B2CF9AE}" pid="3" name="KSOProductBuildVer">
    <vt:lpwstr>2052-12.1.0.22529</vt:lpwstr>
  </property>
</Properties>
</file>